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K:\GRP\DGI\DEDIS\40000\41200_Elabo_Prog\50580\DEP-ASP\Programme\5385_Soutien_informatique\1_Révision_2020\Parametre\"/>
    </mc:Choice>
  </mc:AlternateContent>
  <xr:revisionPtr revIDLastSave="0" documentId="13_ncr:1_{7C5324DA-296D-40FB-A4E9-8DFAD40D8FCD}" xr6:coauthVersionLast="47" xr6:coauthVersionMax="47" xr10:uidLastSave="{00000000-0000-0000-0000-000000000000}"/>
  <bookViews>
    <workbookView xWindow="-103" yWindow="-103" windowWidth="16663" windowHeight="8863" xr2:uid="{03242970-7E47-4670-9C60-B0FC225E22F1}"/>
  </bookViews>
  <sheets>
    <sheet name="MAO" sheetId="3" r:id="rId1"/>
    <sheet name="RM" sheetId="4" r:id="rId2"/>
  </sheets>
  <definedNames>
    <definedName name="_xlnm._FilterDatabase" localSheetId="0" hidden="1">MAO!$A$6:$L$6</definedName>
    <definedName name="_xlnm._FilterDatabase" localSheetId="1" hidden="1">RM!$A$6:$L$6</definedName>
    <definedName name="_xlnm.Print_Titles" localSheetId="0">MAO!$1:$5</definedName>
    <definedName name="_xlnm.Print_Titles" localSheetId="1">RM!$1:$5</definedName>
    <definedName name="Z_3490F103_E708_4B0F_8933_87DC94E555AA_.wvu.FilterData" localSheetId="0" hidden="1">MAO!$C$6:$L$109</definedName>
    <definedName name="Z_3490F103_E708_4B0F_8933_87DC94E555AA_.wvu.FilterData" localSheetId="1" hidden="1">RM!$C$6:$L$68</definedName>
    <definedName name="Z_3490F103_E708_4B0F_8933_87DC94E555AA_.wvu.PrintArea" localSheetId="0" hidden="1">MAO!$C$6:$L$109</definedName>
    <definedName name="Z_3490F103_E708_4B0F_8933_87DC94E555AA_.wvu.PrintArea" localSheetId="1" hidden="1">RM!$C$6:$L$68</definedName>
    <definedName name="Z_7A5A272E_1070_4F99_92DD_8980D9F54DCC_.wvu.FilterData" localSheetId="0" hidden="1">MAO!$C$6:$L$109</definedName>
    <definedName name="Z_7A5A272E_1070_4F99_92DD_8980D9F54DCC_.wvu.FilterData" localSheetId="1" hidden="1">RM!$C$6:$L$68</definedName>
    <definedName name="Z_7A5A272E_1070_4F99_92DD_8980D9F54DCC_.wvu.PrintArea" localSheetId="0" hidden="1">MAO!$C$6:$L$109</definedName>
    <definedName name="Z_7A5A272E_1070_4F99_92DD_8980D9F54DCC_.wvu.PrintArea" localSheetId="1" hidden="1">RM!$C$6:$L$68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1" i="4" l="1"/>
  <c r="H41" i="4"/>
  <c r="H36" i="4"/>
  <c r="H31" i="4"/>
  <c r="H30" i="4"/>
  <c r="H29" i="4"/>
  <c r="H26" i="4"/>
  <c r="I8" i="3" l="1"/>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7" i="3"/>
  <c r="H66" i="3"/>
  <c r="I66" i="3" s="1"/>
  <c r="D3"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alcChain>
</file>

<file path=xl/sharedStrings.xml><?xml version="1.0" encoding="utf-8"?>
<sst xmlns="http://schemas.openxmlformats.org/spreadsheetml/2006/main" count="1008" uniqueCount="284">
  <si>
    <t>Programme</t>
  </si>
  <si>
    <t>Catégorie</t>
  </si>
  <si>
    <t xml:space="preserve">Article </t>
  </si>
  <si>
    <t xml:space="preserve">Description </t>
  </si>
  <si>
    <t xml:space="preserve">Quantité </t>
  </si>
  <si>
    <t>Coût unitaire 
(Hors taxes)</t>
  </si>
  <si>
    <t xml:space="preserve">Durée de vie </t>
  </si>
  <si>
    <t>Compétence principale</t>
  </si>
  <si>
    <t xml:space="preserve">Local </t>
  </si>
  <si>
    <t>-</t>
  </si>
  <si>
    <t>Nom de catégorie</t>
  </si>
  <si>
    <t>Coût total</t>
  </si>
  <si>
    <t>Mobilier</t>
  </si>
  <si>
    <t>Appareillage et outillage</t>
  </si>
  <si>
    <t>Nom du programme</t>
  </si>
  <si>
    <t>Armoire</t>
  </si>
  <si>
    <t xml:space="preserve">Bureau </t>
  </si>
  <si>
    <t>Chaise</t>
  </si>
  <si>
    <t xml:space="preserve">Chaise </t>
  </si>
  <si>
    <t>Table</t>
  </si>
  <si>
    <t>Lp</t>
  </si>
  <si>
    <t>Cl, Lp</t>
  </si>
  <si>
    <t>Lp, Cl, bureau ens.</t>
  </si>
  <si>
    <t>Lp, Cl</t>
  </si>
  <si>
    <t>Chariot</t>
  </si>
  <si>
    <t>Écran</t>
  </si>
  <si>
    <t>Étiqueteuse</t>
  </si>
  <si>
    <t>Logiciel</t>
  </si>
  <si>
    <t xml:space="preserve">Logiciel </t>
  </si>
  <si>
    <t>Ordinateur</t>
  </si>
  <si>
    <t>Support</t>
  </si>
  <si>
    <t xml:space="preserve">Système </t>
  </si>
  <si>
    <t>Ae, Lp</t>
  </si>
  <si>
    <t>Connecteur</t>
  </si>
  <si>
    <t>Étiquette</t>
  </si>
  <si>
    <t xml:space="preserve">Papier </t>
  </si>
  <si>
    <t>19,20.</t>
  </si>
  <si>
    <t xml:space="preserve">Lp </t>
  </si>
  <si>
    <t>Ae</t>
  </si>
  <si>
    <t>13,16,17,22,23</t>
  </si>
  <si>
    <t>Durée de vie (%)</t>
  </si>
  <si>
    <t>Ressource matérielle</t>
  </si>
  <si>
    <t>DEP 5385 - Soutien informatique</t>
  </si>
  <si>
    <t>Soutien informatique</t>
  </si>
  <si>
    <t>Banc tabouret avec dossier et siège ajustable pour postes de travail d'établi</t>
  </si>
  <si>
    <t>Chaise de bureau ergonomique ajustable, robuste et stable pour poste de travail bureau en L</t>
  </si>
  <si>
    <t>Pour enseignant, chaise à 5 roulettes avec dossier, siège et accoudoirs ajustables</t>
  </si>
  <si>
    <t>Climatisation</t>
  </si>
  <si>
    <t>Comptoir</t>
  </si>
  <si>
    <t>Comptoir d'accueil 48 pouces x 18 pouces avec panneau amovible</t>
  </si>
  <si>
    <t>Établi</t>
  </si>
  <si>
    <t xml:space="preserve">Établi </t>
  </si>
  <si>
    <t>Établi robuste 84po x 30po à hauteur ajustable (30-37po) surface stratifiée 1-5/8po, avec éclairage DEL et  tablette de métal pour assemblage et manipulation ordinateur</t>
  </si>
  <si>
    <t>Loupe</t>
  </si>
  <si>
    <t>Lampe loupe sur pied avec dioptries de 5 ou plus.</t>
  </si>
  <si>
    <t>Prise</t>
  </si>
  <si>
    <t xml:space="preserve">Prise réseau modulaire 4 x RJ45 cat6 (PoE) (ensemble plaque + prise pour postes I/Tx, SRVx, CNx, PNx)  </t>
  </si>
  <si>
    <t>Support articulé robuste et modulaire pour au moins deux moniteurs</t>
  </si>
  <si>
    <t xml:space="preserve">Table d'imprimante sur roulettes </t>
  </si>
  <si>
    <t xml:space="preserve">Pour imprimante sur roulettes </t>
  </si>
  <si>
    <t xml:space="preserve">Table </t>
  </si>
  <si>
    <t>De conférence, fait à partir de 12 tables de 150cm x 75cm</t>
  </si>
  <si>
    <t>Tableau</t>
  </si>
  <si>
    <t>Tableau blanc céramique effaçable 72 x 48</t>
  </si>
  <si>
    <t>Tiroir</t>
  </si>
  <si>
    <t>Plateau coulissant pour clavier/souris</t>
  </si>
  <si>
    <t>Adaptateur</t>
  </si>
  <si>
    <t>Adaptateur multiport USB-C 5 en 1 (audio/VGA/HDMI/USB)</t>
  </si>
  <si>
    <t>Alimentation</t>
  </si>
  <si>
    <t>Unité d'allimentation intelligente 20 prises (Smart PDU) pour cabinet C1</t>
  </si>
  <si>
    <t>Cabinet</t>
  </si>
  <si>
    <t>C1 Cabinet serveurs et équipments réseau 42U standard (verrouillable)</t>
  </si>
  <si>
    <t>C7 Cabinet serveurs et équipments réseau 42U standard (verrouillable)</t>
  </si>
  <si>
    <t>C8 Cabinet serveurs et équipments réseau 42U standard (ouvert)</t>
  </si>
  <si>
    <t>Mini-cabinet murale ouvert pour montage des périphériques domotiques</t>
  </si>
  <si>
    <t>Cabinet recharge</t>
  </si>
  <si>
    <t>Cabinet de recharge sur roulettes pour appareils mobiles (tablettes et cellulaires) 25 unités</t>
  </si>
  <si>
    <t xml:space="preserve">Câblage </t>
  </si>
  <si>
    <t xml:space="preserve">Câble </t>
  </si>
  <si>
    <t>Cable d'écran poste élève/enseignant (DVI/HDMI/DP selon moniteur)</t>
  </si>
  <si>
    <t>Cellulaire</t>
  </si>
  <si>
    <t>Téléphone cellulaire sans opérateur pour l'enseignant. Modèle similaire au deuxième groupes d'appareils</t>
  </si>
  <si>
    <t>Téléphone cellulaire sans opérateur pour l'enseignant. Modèle similaire au premier groupes d'appareils</t>
  </si>
  <si>
    <t>Téléphone cellulaire sans opérateur pour les activités. Ayant un système d'exploitation différent du premier groupe d'appareil (ligne 256 du fichier)</t>
  </si>
  <si>
    <t>Téléphone cellulaire sans opérateur pour les activités. Ayant un système d'exploitation différent du premier groupe d'appareil (ligne 257 du fichier)</t>
  </si>
  <si>
    <t>Commutateur</t>
  </si>
  <si>
    <t>Ensemble commutateur Écran/Clavier/Souris postes élèves (KVM Switch ports DVI, HDMI ou DP selon écran)</t>
  </si>
  <si>
    <t>Commutateur réseau programmable de niveau 3 ayant 8 à 12 ports 
(Options a considérer : PoE/VLAN/ACL/SNMP/RSTP/QoS/RJ-45/SFP)</t>
  </si>
  <si>
    <t xml:space="preserve">Commutateur </t>
  </si>
  <si>
    <t>Ensemble commutateur Écran/Clavier/Souris poste enseignant (KVM Switch ports DVI, HDMI ou DP selon écran)</t>
  </si>
  <si>
    <t xml:space="preserve">Commutateur programmable 24 ports Gigabits avec prise ethernet alimentée (PoE) supportant le transport de la voix via réseau (VoIP + SIP) et munie au moins un port haut débit SFP ou 10Gbits </t>
  </si>
  <si>
    <t>Disque Flash</t>
  </si>
  <si>
    <t>Stockage externe interface USB 3.2 de capacité au moins 1To type mémoire flash (SSD)</t>
  </si>
  <si>
    <t>Escamotable 16:9 taille environ 1oo pouces</t>
  </si>
  <si>
    <t xml:space="preserve">Imprimante pour étiquettage </t>
  </si>
  <si>
    <t>Fibre</t>
  </si>
  <si>
    <t>Raccordement de la distribution réseau à haut débit + cablage et connexions  + installation 
(selon commutateur et distance entre local serveurs et locaux entre 500 a 1000$ par lien)</t>
  </si>
  <si>
    <t>FST</t>
  </si>
  <si>
    <t>Routeur principal du FAI distribution Internet
Fournisseurs d'Accès a Internet haut débit avec connexion redondante environ 200$/mois pour accès internet illimité.  (ex.: fibe Affaires Gigabit upload/download 940Mbits/s)</t>
  </si>
  <si>
    <t xml:space="preserve">Graveur </t>
  </si>
  <si>
    <t xml:space="preserve">Graveur externe USB multi-format (BD, DVD et CD) </t>
  </si>
  <si>
    <t xml:space="preserve">Imprimante </t>
  </si>
  <si>
    <t>Appareil multifonction professionnel laser couleur pour la salle enseignants (recto-verso, bac multi)</t>
  </si>
  <si>
    <t>Appareil multifonction d'entreprise laser monochrome pour la classe (recto/verso, bac muti et cartouche et bac haute capacité)</t>
  </si>
  <si>
    <t>Appareil multifonction d'entreprise laser monochrome pour laboratoire (recto/verso, bac muti et cartouche et bac haute capacité)</t>
  </si>
  <si>
    <t>Imprimante multifonction d'entreprise type workcentre pour 20 utilisateurs avec alimentation et sortie multiple bac d'alimentation lettre, legal et tabloid sur cabinet ou table avec roulettes
(voir : imp1)</t>
  </si>
  <si>
    <t>Appareil multifonction monochrome laser</t>
  </si>
  <si>
    <t>Imprimante multifonction d'entreprise type workcentre pour 20 utilisateurs avec alimentation et sortie multiple bac d'alimentation lettre et legal sur cabinet à roulettes
(voir : imp1, imp2 imp3 et imp4)</t>
  </si>
  <si>
    <t>Lecteur</t>
  </si>
  <si>
    <t>Système d'exploitation version Professionnelle en Français</t>
  </si>
  <si>
    <t xml:space="preserve">Logiciel de gestion de classe prise en charge et de contrôle à distance sur le réseau local  </t>
  </si>
  <si>
    <t>Logiciel Windows Serveur Centre de Données (licence définitive)</t>
  </si>
  <si>
    <t>Moniteur</t>
  </si>
  <si>
    <t>Moniteur haute définition avec une diagonale d'aumoins 24 pouces pour élèves et enseignants,
anti-reflets, 1920 x 1080, 1200:1, 5 ms. Deux entrées vidéos minimum (HDMI, DP ou VGA).</t>
  </si>
  <si>
    <t>Moniteur haute définition avec une diagonale d'aumoins 24 pouces pour postes de travail,
anti-reflets, 1920 x 1080, 1200:1, 5 ms. Deux entrées vidéos minimum.</t>
  </si>
  <si>
    <t xml:space="preserve">Multimètre </t>
  </si>
  <si>
    <t>Digital, voltmètre, ohmmètre à échelle automatique</t>
  </si>
  <si>
    <t xml:space="preserve">Ordinateur portable avec module de plateforme sécurisée (TPM) pour l'installation d'un système d'exploitation récent
Processeur : i7 gen 10
Microprogramme système : UEFI
Mémoire vive : 16Go RAM
Stokage : SSD de 512Go
Carge graphique : avec accélératoin 3D compatible WDDM
Interfaces de communication : Gigabit + WiFi + BlueTooth
Périphériques : microphone + caméra </t>
  </si>
  <si>
    <t xml:space="preserve">Ordinateur </t>
  </si>
  <si>
    <t>Ordinateur enseignant station portable pour la virtualisation et télétravail 
Processeur :  multicoeurs de dernière génération 
Microprogramme système : UEFI
Mémoire vive : 32Go RAM
Stokage : SSD 1To
Carte graphique : avec accélératoin 3D compatible WDDM
Interfaces réseau : Gigabit, WiFi, BlueTooth
Périphériques : microphone, caméra, station d'accueil</t>
  </si>
  <si>
    <t>Outil diagnostique réseau</t>
  </si>
  <si>
    <t xml:space="preserve">Ensemble outils de diagnostique réseau avancée </t>
  </si>
  <si>
    <t>Outils</t>
  </si>
  <si>
    <t>Trousse d'outils pour ordinateurs ou portable, tournevis standard, phillips magnétisé, robertson et à douille, pince longue, tournevis de précision, etc.</t>
  </si>
  <si>
    <t>Pare-feu</t>
  </si>
  <si>
    <t>Pare-feu matériel principal + application de surveillance réseau, logiciel antivirus, prise en charge VPN avec ports de communication haut débit SFP / gigabits</t>
  </si>
  <si>
    <t>Périphérique</t>
  </si>
  <si>
    <t>Ensemble de clavier et souris avec touches programmable</t>
  </si>
  <si>
    <t xml:space="preserve">Système de stockage et de diffusion réseau infornuagique personnel </t>
  </si>
  <si>
    <t>Periphériques domotiques</t>
  </si>
  <si>
    <t>Ensemble domotique et objects connectés WiFi
-Concentrateur domotique Hub WiFi  ~300$
-Assistant à commande vocale ~100$
-Prise intelligente ~20$
-Éclairage intelligent ~30$
-Verrouillage de porte  ~400$
-Caméra intelligente  ~100$
-Capteur de mouvement ~50$
-Capteur polyvalent (porte/fenêtre) ~100$
-Smart TV/moniteur petite taille pour cabinet ~250$</t>
  </si>
  <si>
    <t>Pièce d'ordinateur</t>
  </si>
  <si>
    <t>Pièces pour assembler un ordinateur</t>
  </si>
  <si>
    <t>Alimentation prise multiple avec protection de surtension (6 outlet espacé + 4 USB avec protection d'alimentation superdanny ou équivalent)</t>
  </si>
  <si>
    <t>Projecteur</t>
  </si>
  <si>
    <t xml:space="preserve">Projecteur interactif haute définition pour présentation  (3500 lumens ou mieux)
</t>
  </si>
  <si>
    <t>Routeur</t>
  </si>
  <si>
    <t>Routeurs programmables filaire + WiFi multi-bandes + VPN.  Deux modèles populaires de marque différente.</t>
  </si>
  <si>
    <t xml:space="preserve">Serveur </t>
  </si>
  <si>
    <t>Serveur de type SAN pour le stockage et le déploiement 
Alimentation redondante
Processeurs multicoeur de dernière génération
Mémoire vive de 32Go avec correction d'erreur 
4 interfaces réseau haut débit optique SFP ou cuivre 10Gigabits ou plus 
Système de stockage contrôleur RAID double branchement à chaud 
Prévoir un stockage 38 TO</t>
  </si>
  <si>
    <t>Serveur principal pour les applications avec alimentation redondante
2 processeurs multicoeur de 10ième génération à 2.3GHz avec 16 coeurs/proc ou plus
Mémoire vive de 64Go avec correction d'erreur 
4 interfaces réseau haut débit optique SFP ou cuivre 10Gigabits ou plus 
Système de stockage RAID branchement à chaud (16To ou plus)</t>
  </si>
  <si>
    <t>Station</t>
  </si>
  <si>
    <t>Station d'accueil pour ordinateur portable poste enseignant en laboratoire, en classe et dans le bureau du personnel enseignant</t>
  </si>
  <si>
    <t xml:space="preserve">Système d'alimentation de secours pour la salle des serveurs type Smat UPS 1500VA ou plus cabinets C1 à C5 </t>
  </si>
  <si>
    <t>Tablette</t>
  </si>
  <si>
    <t>Un deuxième groupe de tablettes électroniques d'environ 10". Sélectionner un modèles populaires de dernière génération ayant un système d'exploitation différent deux autres groupes d'appareils.</t>
  </si>
  <si>
    <t>Un premier groupe de tablettes électroniques d'environ 11". Sélectionner un modèles populaires de dernière génération.</t>
  </si>
  <si>
    <t>Un troisième groupe de tablettes électroniques d'environ 13". Sélectionner un modèles populaires de dernière génération ayant un système d'exploitation différent deux autres groupes d'appareils.</t>
  </si>
  <si>
    <t>Une tablette électronique d'environ 10" pour l'enseignant ayant les mêmes caractéristiques que le deuxième groupe d'appareils</t>
  </si>
  <si>
    <t>Une tablette électronique d'environ 11" pour l'enseignant ayant les mêmes caractéristiques que le premier groupe d'appareils</t>
  </si>
  <si>
    <t>Une tablette électronique d'environ 13" pour l'enseignant ayant les mêmes caractéristiques que le troisième groupe d'appareils</t>
  </si>
  <si>
    <t>Téléphone</t>
  </si>
  <si>
    <t>Ensemble appareil téléphonique IP main libre avec micro-casque (protocole SIP + VoIP + PoE + Gigabit) poste éléve</t>
  </si>
  <si>
    <t xml:space="preserve">Ensemble appareil téléphonique IP main libre avec micro-casque et module d'expansion (protocole SIP + VoIP + PoE + Gigabit) poste enseignant </t>
  </si>
  <si>
    <t>toutes</t>
  </si>
  <si>
    <t>BPE</t>
  </si>
  <si>
    <t xml:space="preserve"> toutes</t>
  </si>
  <si>
    <t>CLA</t>
  </si>
  <si>
    <t>ATA/LAB</t>
  </si>
  <si>
    <t>MAG</t>
  </si>
  <si>
    <t>SER</t>
  </si>
  <si>
    <t>ATA</t>
  </si>
  <si>
    <t>6,9,11,21</t>
  </si>
  <si>
    <t>LAB</t>
  </si>
  <si>
    <t>CLA/LAB</t>
  </si>
  <si>
    <t>9,11,21</t>
  </si>
  <si>
    <t>7,15,19</t>
  </si>
  <si>
    <t>7, 15, 17, 19, 21</t>
  </si>
  <si>
    <t>9, 11,</t>
  </si>
  <si>
    <t>7,9,11,15,17,18,19,20,21</t>
  </si>
  <si>
    <t>9,11,20,21</t>
  </si>
  <si>
    <t>3,6,21</t>
  </si>
  <si>
    <t xml:space="preserve">7, 9, 11, 15, 19,21 </t>
  </si>
  <si>
    <t>CLA/LAB/SER</t>
  </si>
  <si>
    <t>3,6,7,9,11,14,15,21</t>
  </si>
  <si>
    <t>toutes, 6,7,8,9,11,15</t>
  </si>
  <si>
    <t>ATA/MAG</t>
  </si>
  <si>
    <t>3,9,21</t>
  </si>
  <si>
    <t>toutes, 2,8,9,15</t>
  </si>
  <si>
    <t>toutes, 2,8,9,15,19</t>
  </si>
  <si>
    <t>ATA/BPE</t>
  </si>
  <si>
    <t>6,7,9,11,21</t>
  </si>
  <si>
    <t>3,6,17,21</t>
  </si>
  <si>
    <t>7,14,15,17,19,21</t>
  </si>
  <si>
    <t>BPE/CLA/LAB</t>
  </si>
  <si>
    <t>9, 21</t>
  </si>
  <si>
    <t>9,10, 18, 20</t>
  </si>
  <si>
    <t>Accessoires</t>
  </si>
  <si>
    <t>Coque pour cellulaire en fonction des modèles de cellulaires sélectionnés (élèves et enseignants )</t>
  </si>
  <si>
    <t>Film en verre trempé de protection d'écran cellualire pour élèves et enseignants selon modèles sélectionnés</t>
  </si>
  <si>
    <t>Unité d'allimentation de base avec protection de surtension 12 prises pour cabinet périphériques domotiques D1 à D5 (PDU standard)</t>
  </si>
  <si>
    <t>Attaches</t>
  </si>
  <si>
    <t>Attaches velcro réutilisable pour câblage rouleau de 100  attaches (environ 10 attaches par élèves)</t>
  </si>
  <si>
    <t>Câblage</t>
  </si>
  <si>
    <t xml:space="preserve">Fil réseau UTP4 cat6 souple 300m/groupe/an </t>
  </si>
  <si>
    <t>Connecteur modulaire prise murale cat6 RJ45 (100pcs)/groupe/an (environ 3$/connecteur) (activités fabriction des câbles)</t>
  </si>
  <si>
    <t>Cordons de raccordements souple de cat6 (en prêt aux élèves)</t>
  </si>
  <si>
    <t>Câble</t>
  </si>
  <si>
    <t>Affichage vidéo pour ordinateur. Pour l'affichage des postes d'exercices.</t>
  </si>
  <si>
    <t>Cordon d'alimentation pour ordinateur. Pour alimenter les postes d'exercices.</t>
  </si>
  <si>
    <t>Cordons de raccordement réseau (patch souple cat6 pour C8 et C7)</t>
  </si>
  <si>
    <t>Cartouche</t>
  </si>
  <si>
    <t xml:space="preserve">Cartouche laser pour appareil multifonction (selon le modèle choisi) </t>
  </si>
  <si>
    <t>Ensemble de cartouches laser pour maintenance des appareils type workcentre (selon le modèle choisi)</t>
  </si>
  <si>
    <t>Casque audio</t>
  </si>
  <si>
    <t>Casque audio sans fil pour élèves et enseignants</t>
  </si>
  <si>
    <t>Clé USB</t>
  </si>
  <si>
    <t>Clé USB-3.2  64Go pour média d'installation et sauvegarde</t>
  </si>
  <si>
    <t>Clé USB 32Go pour média d'installation et sauvegarde</t>
  </si>
  <si>
    <t xml:space="preserve">Connecteur fil réseau cat6 RJ-45 (100pcs)/groupe de 20/an </t>
  </si>
  <si>
    <t>Disque vierge</t>
  </si>
  <si>
    <t>Boite de disques vierge pour gravure DVD et BlueRay (100)</t>
  </si>
  <si>
    <t xml:space="preserve">Ensemble rubans compatibles pour étiqueteuse   </t>
  </si>
  <si>
    <t>Étiquettes pour imprimante laser (8 1/2 x 11 boite 3500)</t>
  </si>
  <si>
    <t>Ligne téléphonique solide, forfait minimum de base avec activation et désactivation sur demande.  Passerelle du réseau public vers IPBX (entente particulière à déterminer avec les fournisseurs)
(forfait de base ligne solide : environ 35$/mois)</t>
  </si>
  <si>
    <t>Fournisseur de Service Télécommunication Téléphonie Mobile forfait minimum de base avec activation et désactivation sur demande, protection de dépassement de données et de dépassement des appels, activation gratuite de la SIM par Internet.  (entente particulière à déterminer avec les fournisseurs)
(forfait cartes prépayées avec données environ 25$/mois)</t>
  </si>
  <si>
    <t>Lampe</t>
  </si>
  <si>
    <t>Lampe pour maintenance des projecteurs multimédia</t>
  </si>
  <si>
    <t>Suite bureautique complète version académique licence par utilisateur  (enseignants)</t>
  </si>
  <si>
    <t>Suite bureautique complète version académique licence par utilisateur  (étudiants)</t>
  </si>
  <si>
    <t>*Logiciel de dessin professionnel sur site, diagramme, plan et schématisation réseau</t>
  </si>
  <si>
    <t>*Logiciel de virtualisation locale (Laboratoire postes élèves et enseignants)</t>
  </si>
  <si>
    <t xml:space="preserve">*Logiciel de virtualisation serveur et de gestion du serveur principal  </t>
  </si>
  <si>
    <t xml:space="preserve">*Logiciel de virtualisation sur les postes (Classe postes élèves et enseignants) </t>
  </si>
  <si>
    <t>Application professionnelle de déploiement de logiciels en entreprise (Ex.: PDQ Deploy + inv. 2 admin)</t>
  </si>
  <si>
    <t>Logiciel de gestion d'entreprise (CRM/ERP) module de facturation, soumission, commandes et gestion d'inventaire (en abonnement peut varié de 20$ à 60$ /usager/mois)</t>
  </si>
  <si>
    <t>Logiciel de monitorage réseau et d'analyse de trame tcp/ip</t>
  </si>
  <si>
    <t>Outils d'aide à la rédaction en anglais et en français version multi-plateforme sous forme d'abonnement annuel</t>
  </si>
  <si>
    <t>Plateforme d'apprentissage en ligne</t>
  </si>
  <si>
    <t>Serveur pour la téléphonie IPBX
autocommutateur téléphonique privée basé sur le protocole internet</t>
  </si>
  <si>
    <t xml:space="preserve">Système de gestion des requêtes ITSM incluant (ITIL, inventaire, base de connaissances, tableau de bord, rapport) </t>
  </si>
  <si>
    <t xml:space="preserve">Logiciel de gestion et de sauvegarde pour téléphone cellulaire </t>
  </si>
  <si>
    <t>Maintenance</t>
  </si>
  <si>
    <t>Ensemble de maintenance imprimante multifonction workcentre/entrprise (unité de fusion et rouleau d'entrainement)</t>
  </si>
  <si>
    <t>Trousse outillage pour raccordement réseau : dénudage, sertissage et bixage RJ-45 et coaxial + testeur de continuité</t>
  </si>
  <si>
    <t>Outils réseau</t>
  </si>
  <si>
    <t>Panneau</t>
  </si>
  <si>
    <t>Panneau de raccordement 12 ports cat6 à prises modulaires</t>
  </si>
  <si>
    <t>Panneau de raccordement cat6 - 24 ports à prises modulaires  (raccordement : SRVX/CNX/PNX/RNX) C8 en classe</t>
  </si>
  <si>
    <t>Panneau de raccordement RJ-45 24 ports à prises modulaires (I/Tx et PNx) cat6  infra en Laboratoire</t>
  </si>
  <si>
    <t>Panneau de raccordement RJ-45 cat6 - 24 ports à prises modulaires (raccordement : SRVX/CNX/PNX/RNX) C7 infra en classe</t>
  </si>
  <si>
    <t>Papier pour imprimantes 8½ x 11 (boite 5000 grammage 20lb)</t>
  </si>
  <si>
    <t>Papier pour imprimantes 8½ x 11 (boite 4000 grammage 32lb)</t>
  </si>
  <si>
    <t>Papier pour imprimantes 11 X 17  (boite 2500 grammage 20lb)</t>
  </si>
  <si>
    <t>Papier pour imprimantes 8½ x 14 (boite 5000 grammage 20lb)</t>
  </si>
  <si>
    <t>Passe-fils</t>
  </si>
  <si>
    <t>Accessoire d'aménagement des cablages pour les postes informatique (passe-fils, bagues, collier de serrage, attaches, identification, etc)</t>
  </si>
  <si>
    <t xml:space="preserve">Passe-fils de cabinet pour serveurs individuels élèves (2 x RM1U par cabinet C2 à C5)   </t>
  </si>
  <si>
    <t xml:space="preserve">Passe-fils de cabinet pour serveurs principal (RM1U pour C1)   </t>
  </si>
  <si>
    <t xml:space="preserve">Passe-fils de cabinet pour serveurs principal (RM1U pour C6)   </t>
  </si>
  <si>
    <t xml:space="preserve">Passe-fils pour cabinet infrastructure C7 (RM1U pour C7)   </t>
  </si>
  <si>
    <t xml:space="preserve">Passe-fils pour cabinet infrastructure C7 (RM1U pour C8)   </t>
  </si>
  <si>
    <t>support - passe-fil  pour mini-cabinet RM1U</t>
  </si>
  <si>
    <t>Ensemble de réalité virtuelle</t>
  </si>
  <si>
    <t>Oreillette bluetooth de cellulaire pour élèves et enseignants</t>
  </si>
  <si>
    <t>Plaque murale pour réseau prise RJ45 modulaire de cat6 environ 5$ par plaque murale et 4 plaques par panneau (P1 à P5)</t>
  </si>
  <si>
    <t>Prise multiple</t>
  </si>
  <si>
    <t>8 prises d'alimentation électrique espacées avec protection de surtension et encrage pour fixation au bureau ou au mur</t>
  </si>
  <si>
    <t>8 prises espacés avec protection de surtension et encrage pour fixation au bureau ou au mur. Pour enseignant et élèves</t>
  </si>
  <si>
    <t>LISTE COMPLÈTE DES RESSOURCES MATÉRIELLES QUE L'ORGANISME SCOLAIRE DOIT POSSÉDER POUR OFFRIR LE PROGRAMME D'ÉTUDES</t>
  </si>
  <si>
    <t>LISTE COMPLÈTE DU MOBILIER, APPAREILLAGE ET OUTILLAGE QUE L'ORGANISME SCOLAIRE DOIT POSSÉDER POUR OFFRIR LE PROGRAMME D'ÉTUDES</t>
  </si>
  <si>
    <t>Armoire de rangement métallique avec tablettes ajustable et verrouillable 36 x 24 x 72</t>
  </si>
  <si>
    <t>Armoire de rangement métallique avec tablettes ajustables et verrouillables 36 x 24 x 72</t>
  </si>
  <si>
    <t>Bureau en L 72 x 72 x 30 surface stratifiée 1po d'épaisseur-cadre en acier solide</t>
  </si>
  <si>
    <t>Chaise de bureau ergonomique, bras ajustables</t>
  </si>
  <si>
    <t>Du magasinier, 185cm x 75xm avec tiroirs</t>
  </si>
  <si>
    <t>Prise réseau modulaire 2 x RJ45 cat6 (PoE) (ensemble plaque + prise rj45 pour établis I/Tx, PNx)</t>
  </si>
  <si>
    <t>Unité d'allimentation intelligente 20 prises (Smart PDU) pour cabinet C2 à C5</t>
  </si>
  <si>
    <t>Unité d'allimentation intelligente 20 prises (Smart PDU) pour cabinet C6</t>
  </si>
  <si>
    <t>Unité d'allimentation intelligente 20 prises (Smart PDU) pour cabinet C7</t>
  </si>
  <si>
    <t>Unité d'allimentation intelligente 20 prises (Smart PDU) pour cabinet C8</t>
  </si>
  <si>
    <t>Cabinet serveurs et équipments réseau 42U standard C2 à C5 (ouvert)</t>
  </si>
  <si>
    <t>Cabinet serveurs et équipments réseau 42U standard pour C6 (verrouillable)</t>
  </si>
  <si>
    <t>Mini-cabinet murale 12U pour montage de prise réseau voir plan P1 à P5 (sans alimentation)</t>
  </si>
  <si>
    <t xml:space="preserve">Rouleau de cablage réseau de Catégorie 6 longueur 305m 
Révision Cablage réseau de catégorie 6 ou mieux  (&gt;=1Gbits/s) 
--- Prix d'un rouleau approx 600$ / 300m  = 2$/m ---- 
CLA : (4 câbles d'environ 30m par poste)
4cables  x 30m x 21 postes = 2520m raccordement des services réseau I/T, PN, SRV, 
LAB : (2 câbles d'environ 30m pas établi)
2cables x 30m x 21postes = 1260m raccordement I/T 
Total : 3780m * 2$/m  = 7560$
3780m / 300m = 12.6 donc 13 rouleaux </t>
  </si>
  <si>
    <t xml:space="preserve">Laser de codes à barres 1D/2D/QR portable mains-libres, emulation clavier avec interface USB </t>
  </si>
  <si>
    <t>Station de travail format tour + clavier et souris (ou configuration équivalente) 
Processeur : multicoeurs de dernière génération 
32 Go de mémoire SDRAM DDR4-2666 non ECC  
Disque SSD PCIe® de 512 Go
Carte graphique (8 GB GDDR6 mémoire dédié)</t>
  </si>
  <si>
    <t xml:space="preserve">Station de travail format tour + clavier et souris (ou configuration équivalente) 
Processeur : 10ième génération (3,6 GHz à 4,5 GHz, 8 Mo de mémoire cache, 8 cœurs) 
Mémoire vive : 32 Go de mémoire SDRAM DDR4-2666 non ECC  
Stokage : SSD PCIe de 512 Go
Carte graphique : GPU avec 4 Go GDDR mémoire dédié </t>
  </si>
  <si>
    <t>Serveurs reconditionnés de configuration semblable 
Processeur multi-coeurs permettant la virtualisation (VT)
16Go mémoire RAM
Stockage : 3 disques par serveur, de 500Go à 1To pour permettre le stockage en RAID 5
Réseau : 2 ports RJ-45 débit 10/100/1000
Stack de serveurs (un serveur pour chaque élève)</t>
  </si>
  <si>
    <t xml:space="preserve">Système d'alimentation de secours pour maintenir la configuration des commutateurs salles de classes type Smat UPS 1500VA ou plus pour cabinets C6 à C8 </t>
  </si>
  <si>
    <t>Tablette de métal pour cabinet serveur 1U (profondeur semblable au cabinet C6)</t>
  </si>
  <si>
    <t xml:space="preserve">Système de climatisation d'appoint pour la salle des serveurs
Cabinet sur roulettes capacité de 12k BTU  alimentation 120V </t>
  </si>
  <si>
    <t xml:space="preserve">Pour projecteur interactif, chariot audiovisuel en acier de 26 x 20 x 29 à 42po, roulettes pivotantes de 4po blocables, plateau coulissant avec 3 prises de courant et cordon de 15pi. 
</t>
  </si>
  <si>
    <t>Établi pour appareils mobiles avec surface stratifiée antistatique 60 x 30 x 30-36 hauteur ajustable avec éclairage et système de mise à la terre et bracelet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</si>
</sst>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11">
    <font>
      <sz val="12"/>
      <color theme="1"/>
      <name val="TimesNewRoman"/>
      <family val="2"/>
    </font>
    <font>
      <sz val="11"/>
      <color theme="1"/>
      <name val="Calibri"/>
      <family val="2"/>
      <scheme val="minor"/>
    </font>
    <font>
      <sz val="12"/>
      <color theme="1"/>
      <name val="TimesNewRoman"/>
      <family val="2"/>
    </font>
    <font>
      <sz val="11"/>
      <name val="Calibri"/>
      <family val="2"/>
      <scheme val="minor"/>
    </font>
    <font>
      <sz val="10"/>
      <color indexed="8"/>
      <name val="Arial"/>
      <family val="2"/>
    </font>
    <font>
      <b/>
      <sz val="11"/>
      <name val="Arial"/>
      <family val="2"/>
    </font>
    <font>
      <sz val="11"/>
      <name val="Arial"/>
      <family val="2"/>
    </font>
    <font>
      <sz val="12"/>
      <name val="TimesNewRoman"/>
      <family val="2"/>
    </font>
    <font>
      <b/>
      <sz val="16"/>
      <name val="Calibri"/>
      <family val="2"/>
      <scheme val="minor"/>
    </font>
    <font>
      <b/>
      <sz val="13"/>
      <name val="Calibri"/>
      <family val="2"/>
      <scheme val="minor"/>
    </font>
    <font>
      <sz val="10"/>
      <name val="Arial"/>
      <family val="2"/>
    </font>
  </fonts>
  <fills count="3">
    <fill>
      <patternFill patternType="none"/>
    </fill>
    <fill>
      <patternFill patternType="gray125"/>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2" fillId="0" borderId="0" applyFont="0" applyFill="0" applyBorder="0" applyAlignment="0" applyProtection="0"/>
    <xf numFmtId="0" fontId="4" fillId="0" borderId="0"/>
    <xf numFmtId="0" fontId="4" fillId="0" borderId="0"/>
  </cellStyleXfs>
  <cellXfs count="59">
    <xf numFmtId="0" fontId="0" fillId="0" borderId="0" xfId="0"/>
    <xf numFmtId="0" fontId="1" fillId="0" borderId="0" xfId="0" applyFont="1" applyAlignment="1">
      <alignment horizontal="center" wrapText="1"/>
    </xf>
    <xf numFmtId="0" fontId="1" fillId="0" borderId="0" xfId="0" applyFont="1" applyAlignment="1">
      <alignment horizontal="left"/>
    </xf>
    <xf numFmtId="0" fontId="1" fillId="0" borderId="0" xfId="0" applyFont="1"/>
    <xf numFmtId="44" fontId="5" fillId="2" borderId="0" xfId="0" applyNumberFormat="1" applyFont="1" applyFill="1" applyBorder="1" applyAlignment="1">
      <alignment horizontal="center" vertical="center" wrapText="1"/>
    </xf>
    <xf numFmtId="44" fontId="5" fillId="2" borderId="0" xfId="1"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44" fontId="6" fillId="0" borderId="1" xfId="1" applyFont="1" applyFill="1" applyBorder="1" applyAlignment="1">
      <alignment vertical="center"/>
    </xf>
    <xf numFmtId="44" fontId="3" fillId="0" borderId="0" xfId="1" applyFont="1" applyAlignment="1">
      <alignment horizontal="right"/>
    </xf>
    <xf numFmtId="0" fontId="5" fillId="2" borderId="0" xfId="0" applyFont="1" applyFill="1" applyBorder="1" applyAlignment="1">
      <alignment horizontal="center" vertical="center" wrapText="1"/>
    </xf>
    <xf numFmtId="0" fontId="6" fillId="0" borderId="1" xfId="0" applyFont="1" applyFill="1" applyBorder="1" applyAlignment="1">
      <alignment horizontal="center"/>
    </xf>
    <xf numFmtId="0" fontId="6" fillId="0" borderId="2"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left" vertical="center" wrapText="1"/>
    </xf>
    <xf numFmtId="0" fontId="0" fillId="0" borderId="0" xfId="0" applyAlignment="1">
      <alignment vertical="center"/>
    </xf>
    <xf numFmtId="0" fontId="7" fillId="0" borderId="0" xfId="0" applyFont="1" applyAlignment="1">
      <alignment horizontal="center" vertical="center" wrapText="1"/>
    </xf>
    <xf numFmtId="0" fontId="6" fillId="0" borderId="1" xfId="2" applyFont="1" applyFill="1" applyBorder="1" applyAlignment="1" applyProtection="1">
      <alignment horizontal="center" vertical="center"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14" fontId="6" fillId="0" borderId="1" xfId="2" applyNumberFormat="1" applyFont="1" applyFill="1" applyBorder="1" applyAlignment="1" applyProtection="1">
      <alignment horizontal="center" wrapText="1"/>
    </xf>
    <xf numFmtId="0" fontId="3" fillId="0" borderId="0" xfId="0" applyFont="1"/>
    <xf numFmtId="44" fontId="7" fillId="0" borderId="0" xfId="1" applyFont="1" applyAlignment="1">
      <alignment vertical="center"/>
    </xf>
    <xf numFmtId="0" fontId="6" fillId="0" borderId="1" xfId="1" applyNumberFormat="1" applyFont="1" applyFill="1" applyBorder="1" applyAlignment="1">
      <alignment horizontal="center"/>
    </xf>
    <xf numFmtId="0" fontId="6" fillId="0" borderId="1" xfId="1" applyNumberFormat="1" applyFont="1" applyFill="1" applyBorder="1" applyAlignment="1">
      <alignment horizontal="center" vertical="center"/>
    </xf>
    <xf numFmtId="0" fontId="6" fillId="0" borderId="1" xfId="2" applyNumberFormat="1" applyFont="1" applyFill="1" applyBorder="1" applyAlignment="1" applyProtection="1">
      <alignment horizontal="center" wrapText="1"/>
    </xf>
    <xf numFmtId="0" fontId="6" fillId="0" borderId="1" xfId="0" applyNumberFormat="1" applyFont="1" applyFill="1" applyBorder="1" applyAlignment="1">
      <alignment horizontal="center"/>
    </xf>
    <xf numFmtId="0" fontId="7" fillId="0" borderId="0" xfId="0" applyFont="1" applyAlignment="1">
      <alignment horizontal="center" vertical="center"/>
    </xf>
    <xf numFmtId="0" fontId="6" fillId="0" borderId="1" xfId="2" applyFont="1" applyFill="1" applyBorder="1" applyAlignment="1" applyProtection="1">
      <alignment horizontal="left" vertical="center" wrapText="1"/>
    </xf>
    <xf numFmtId="0" fontId="7" fillId="0" borderId="0" xfId="0" applyFont="1"/>
    <xf numFmtId="0" fontId="7" fillId="0" borderId="0" xfId="0" applyFont="1" applyAlignment="1">
      <alignment vertical="center" wrapText="1"/>
    </xf>
    <xf numFmtId="0" fontId="7" fillId="0" borderId="0" xfId="0" applyFont="1" applyAlignment="1">
      <alignment vertical="center"/>
    </xf>
    <xf numFmtId="0" fontId="6" fillId="0" borderId="2" xfId="2" applyFont="1" applyFill="1" applyBorder="1" applyAlignment="1">
      <alignment horizontal="center" wrapText="1"/>
    </xf>
    <xf numFmtId="0" fontId="3" fillId="0" borderId="0" xfId="0" applyFont="1" applyAlignment="1">
      <alignment horizontal="center" vertical="center"/>
    </xf>
    <xf numFmtId="0" fontId="6" fillId="0" borderId="1" xfId="0" applyFont="1" applyFill="1" applyBorder="1" applyAlignment="1">
      <alignment horizontal="left" vertical="center"/>
    </xf>
    <xf numFmtId="0" fontId="10" fillId="0" borderId="1" xfId="0" applyFont="1" applyFill="1" applyBorder="1" applyAlignment="1">
      <alignment horizontal="center"/>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7" fillId="0" borderId="0" xfId="0" applyFont="1" applyAlignment="1">
      <alignment horizontal="left" vertical="center" wrapText="1"/>
    </xf>
    <xf numFmtId="44" fontId="5" fillId="2" borderId="0"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 fillId="0" borderId="0" xfId="0" applyFont="1" applyAlignment="1">
      <alignment vertical="center"/>
    </xf>
    <xf numFmtId="0" fontId="6" fillId="0" borderId="2" xfId="2" applyFont="1" applyFill="1" applyBorder="1" applyAlignment="1" applyProtection="1">
      <alignment horizontal="left" vertical="center" wrapText="1"/>
    </xf>
    <xf numFmtId="0" fontId="10" fillId="0" borderId="2" xfId="0" applyFont="1" applyFill="1" applyBorder="1" applyAlignment="1">
      <alignment horizontal="center" vertical="center"/>
    </xf>
    <xf numFmtId="0" fontId="1" fillId="0" borderId="0" xfId="0" applyFont="1" applyAlignment="1">
      <alignment horizontal="center" vertical="center" wrapText="1"/>
    </xf>
    <xf numFmtId="0" fontId="6" fillId="0" borderId="3"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xf>
    <xf numFmtId="0" fontId="10" fillId="0" borderId="3" xfId="0" applyFont="1" applyFill="1" applyBorder="1" applyAlignment="1">
      <alignment horizontal="center" vertical="center"/>
    </xf>
    <xf numFmtId="0" fontId="10" fillId="0" borderId="3" xfId="0" quotePrefix="1" applyFont="1" applyFill="1" applyBorder="1" applyAlignment="1">
      <alignment horizontal="center" vertical="center"/>
    </xf>
    <xf numFmtId="0" fontId="1" fillId="0" borderId="0" xfId="0" applyFont="1" applyAlignment="1">
      <alignment horizontal="left" vertical="center"/>
    </xf>
    <xf numFmtId="0" fontId="6" fillId="0" borderId="1" xfId="2" applyFont="1" applyFill="1" applyBorder="1" applyAlignment="1" applyProtection="1">
      <alignment horizontal="left" vertical="center"/>
    </xf>
    <xf numFmtId="0" fontId="10" fillId="0" borderId="1" xfId="0" quotePrefix="1" applyFont="1" applyFill="1" applyBorder="1" applyAlignment="1">
      <alignment horizontal="center" vertical="center"/>
    </xf>
    <xf numFmtId="44" fontId="3" fillId="0" borderId="0" xfId="1" applyFont="1" applyAlignment="1">
      <alignment horizontal="right" vertical="center"/>
    </xf>
    <xf numFmtId="0" fontId="6" fillId="0" borderId="2" xfId="2" applyFont="1" applyFill="1" applyBorder="1" applyAlignment="1" applyProtection="1">
      <alignment horizontal="left" vertical="center"/>
    </xf>
    <xf numFmtId="0" fontId="6" fillId="0" borderId="2" xfId="0" applyFont="1" applyFill="1" applyBorder="1" applyAlignment="1">
      <alignment horizontal="center" vertical="center"/>
    </xf>
    <xf numFmtId="44" fontId="6" fillId="0" borderId="2" xfId="1" applyFont="1" applyFill="1" applyBorder="1" applyAlignment="1">
      <alignment vertical="center"/>
    </xf>
    <xf numFmtId="0" fontId="6" fillId="0" borderId="2" xfId="1" applyNumberFormat="1" applyFont="1" applyFill="1" applyBorder="1" applyAlignment="1">
      <alignment horizontal="center"/>
    </xf>
    <xf numFmtId="0" fontId="3" fillId="0" borderId="2" xfId="0" applyFont="1" applyBorder="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cellXfs>
  <cellStyles count="4">
    <cellStyle name="Monétaire" xfId="1" builtinId="4"/>
    <cellStyle name="Normal" xfId="0" builtinId="0"/>
    <cellStyle name="Normal 2" xfId="3" xr:uid="{268B0FB7-6340-460D-B555-9B480A6282F7}"/>
    <cellStyle name="Normal_Feuil1" xfId="2" xr:uid="{F4AA0EB7-5FB4-44BA-AE8C-810F6468C75D}"/>
  </cellStyles>
  <dxfs count="54">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rgb="FF000000"/>
        </bottom>
      </border>
    </dxf>
    <dxf>
      <font>
        <b val="0"/>
        <i val="0"/>
        <strike val="0"/>
        <condense val="0"/>
        <extend val="0"/>
        <outline val="0"/>
        <shadow val="0"/>
        <u val="none"/>
        <vertAlign val="baseline"/>
        <sz val="11"/>
        <color auto="1"/>
        <name val="Arial"/>
        <family val="2"/>
        <scheme val="none"/>
      </font>
      <fill>
        <patternFill patternType="none">
          <fgColor rgb="FF000000"/>
          <bgColor rgb="FFFFFFFF"/>
        </patternFill>
      </fill>
      <alignment horizontal="center" vertical="bottom" textRotation="0" wrapText="0" indent="0" justifyLastLine="0" shrinkToFit="0" readingOrder="0"/>
    </dxf>
    <dxf>
      <font>
        <strike val="0"/>
        <outline val="0"/>
        <shadow val="0"/>
        <u val="none"/>
        <vertAlign val="baseline"/>
        <color auto="1"/>
      </font>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outline="0">
        <left/>
        <right/>
        <top/>
        <bottom/>
      </border>
    </dxf>
    <dxf>
      <font>
        <strike val="0"/>
        <outline val="0"/>
        <shadow val="0"/>
        <u val="none"/>
        <vertAlign val="baseline"/>
        <sz val="10"/>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4" formatCode="_ * #,##0.00_)\ &quot;$&quot;_ ;_ * \(#,##0.00\)\ &quot;$&quot;_ ;_ * &quot;-&quot;??_)\ &quot;$&quot;_ ;_ @_ "/>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34" formatCode="_ * #,##0.00_)\ &quot;$&quot;_ ;_ * \(#,##0.00\)\ &quot;$&quot;_ ;_ * &quot;-&quot;??_)\ &quot;$&quot;_ ;_ @_ "/>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rgb="FF000000"/>
        </bottom>
      </border>
    </dxf>
    <dxf>
      <font>
        <b val="0"/>
        <i val="0"/>
        <strike val="0"/>
        <condense val="0"/>
        <extend val="0"/>
        <outline val="0"/>
        <shadow val="0"/>
        <u val="none"/>
        <vertAlign val="baseline"/>
        <sz val="11"/>
        <color auto="1"/>
        <name val="Arial"/>
        <family val="2"/>
        <scheme val="none"/>
      </font>
      <fill>
        <patternFill patternType="none">
          <fgColor rgb="FF000000"/>
          <bgColor rgb="FFFFFFFF"/>
        </patternFill>
      </fill>
      <alignment horizontal="center" vertical="center" textRotation="0" wrapText="0" indent="0" justifyLastLine="0" shrinkToFit="0" readingOrder="0"/>
    </dxf>
    <dxf>
      <font>
        <strike val="0"/>
        <outline val="0"/>
        <shadow val="0"/>
        <u val="none"/>
        <vertAlign val="baseline"/>
        <color auto="1"/>
      </font>
      <alignment vertical="center" textRotation="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1047750</xdr:colOff>
      <xdr:row>2</xdr:row>
      <xdr:rowOff>229420</xdr:rowOff>
    </xdr:to>
    <xdr:pic>
      <xdr:nvPicPr>
        <xdr:cNvPr id="2" name="Image 1" descr="http://www.education.gouv.qc.ca/fileadmin/PIV/MEQ_w3_couleur.png">
          <a:extLst>
            <a:ext uri="{FF2B5EF4-FFF2-40B4-BE49-F238E27FC236}">
              <a16:creationId xmlns:a16="http://schemas.microsoft.com/office/drawing/2014/main" id="{2868909F-7024-4740-B2C0-9A1A2285B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59429" cy="610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1027339</xdr:colOff>
      <xdr:row>3</xdr:row>
      <xdr:rowOff>70914</xdr:rowOff>
    </xdr:to>
    <xdr:pic>
      <xdr:nvPicPr>
        <xdr:cNvPr id="3" name="Image 2" descr="http://www.education.gouv.qc.ca/fileadmin/PIV/MEQ_w3_couleur.png">
          <a:extLst>
            <a:ext uri="{FF2B5EF4-FFF2-40B4-BE49-F238E27FC236}">
              <a16:creationId xmlns:a16="http://schemas.microsoft.com/office/drawing/2014/main" id="{E3D0A839-1F74-449C-AFAB-2D9FE7765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39018" cy="710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212044</xdr:colOff>
      <xdr:row>3</xdr:row>
      <xdr:rowOff>191294</xdr:rowOff>
    </xdr:to>
    <xdr:pic>
      <xdr:nvPicPr>
        <xdr:cNvPr id="2" name="Image 1" descr="http://www.education.gouv.qc.ca/fileadmin/PIV/MEQ_w3_couleur.png">
          <a:extLst>
            <a:ext uri="{FF2B5EF4-FFF2-40B4-BE49-F238E27FC236}">
              <a16:creationId xmlns:a16="http://schemas.microsoft.com/office/drawing/2014/main" id="{53EE67DC-A474-421F-8D0F-F15C346DD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0312" cy="851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1442357</xdr:colOff>
      <xdr:row>4</xdr:row>
      <xdr:rowOff>49427</xdr:rowOff>
    </xdr:to>
    <xdr:pic>
      <xdr:nvPicPr>
        <xdr:cNvPr id="3" name="Image 2" descr="http://www.education.gouv.qc.ca/fileadmin/PIV/MEQ_w3_couleur.png">
          <a:extLst>
            <a:ext uri="{FF2B5EF4-FFF2-40B4-BE49-F238E27FC236}">
              <a16:creationId xmlns:a16="http://schemas.microsoft.com/office/drawing/2014/main" id="{8AB72A02-6DBB-4F5E-AB56-82C2076FCA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326821" cy="8998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0D5757-A37E-4C34-9FA8-2E2C89FA02D2}" name="Tableau352" displayName="Tableau352" ref="A6:L109" totalsRowShown="0" headerRowDxfId="53" dataDxfId="52" tableBorderDxfId="51" dataCellStyle="Monétaire">
  <autoFilter ref="A6:L109" xr:uid="{2550DDBD-C3F9-438E-AA05-F3B3606678CD}"/>
  <tableColumns count="12">
    <tableColumn id="1" xr3:uid="{BFAE9E86-A828-46E0-A80A-196A7A378F0A}" name="Programme" dataDxfId="50" totalsRowDxfId="49"/>
    <tableColumn id="14" xr3:uid="{ED261C5E-C2A0-44CF-B936-BB32237B3706}" name="Nom du programme" dataDxfId="48" totalsRowDxfId="47"/>
    <tableColumn id="2" xr3:uid="{AC4DDDC5-E143-43D7-8AE3-C5062CA08D46}" name="Catégorie" dataDxfId="46" totalsRowDxfId="45" dataCellStyle="Normal_Feuil1"/>
    <tableColumn id="3" xr3:uid="{EABBFA58-1720-4FB8-A17D-D11F6C3B8F6C}" name="Nom de catégorie" dataDxfId="44" totalsRowDxfId="43" dataCellStyle="Normal_Feuil1"/>
    <tableColumn id="4" xr3:uid="{3C0385A5-FEA0-493C-B1D3-99AB0C04A466}" name="Article " dataDxfId="42" totalsRowDxfId="41" dataCellStyle="Normal_Feuil1"/>
    <tableColumn id="5" xr3:uid="{A500655B-69A1-4C29-ABB8-908DBA38AA7E}" name="Description " dataDxfId="40" totalsRowDxfId="39" dataCellStyle="Normal_Feuil1"/>
    <tableColumn id="6" xr3:uid="{4BFFA3E2-2E23-495E-84F8-7FADC72EFA82}" name="Quantité " dataDxfId="38" totalsRowDxfId="37"/>
    <tableColumn id="7" xr3:uid="{E4F8B13E-151A-4E98-9993-92862BCC2D0A}" name="Coût unitaire _x000a_(Hors taxes)" dataDxfId="36" totalsRowDxfId="35" dataCellStyle="Monétaire"/>
    <tableColumn id="8" xr3:uid="{F58C0BC6-C8D3-45E6-BED5-DFA6645B6E16}" name="Coût total" dataDxfId="34" totalsRowDxfId="33" dataCellStyle="Monétaire">
      <calculatedColumnFormula>Tableau352[[#This Row],[Quantité ]]*Tableau352[[#This Row],[Coût unitaire 
(Hors taxes)]]</calculatedColumnFormula>
    </tableColumn>
    <tableColumn id="9" xr3:uid="{477EDF35-E757-4EE4-891F-CC2C14C0AE11}" name="Durée de vie " dataDxfId="32" totalsRowDxfId="31" dataCellStyle="Monétaire"/>
    <tableColumn id="12" xr3:uid="{0740D03C-9A0E-431C-B946-722197D4E1CC}" name="Compétence principale" dataDxfId="30" totalsRowDxfId="29" dataCellStyle="Monétaire"/>
    <tableColumn id="13" xr3:uid="{D8151A20-B121-4E56-801A-B26955D1201C}" name="Local " dataDxfId="28" totalsRowDxfId="27" dataCellStyle="Monétaire"/>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AE9047-D009-48CB-AD5F-5EF58E682FAD}" name="Tableau3523" displayName="Tableau3523" ref="A6:L69" totalsRowCount="1" headerRowDxfId="26" dataDxfId="25" tableBorderDxfId="24" dataCellStyle="Monétaire">
  <autoFilter ref="A6:L68" xr:uid="{2550DDBD-C3F9-438E-AA05-F3B3606678CD}"/>
  <tableColumns count="12">
    <tableColumn id="1" xr3:uid="{7DB90439-536D-4494-8B32-571100BF7BD9}" name="Programme" dataDxfId="23" totalsRowDxfId="22"/>
    <tableColumn id="14" xr3:uid="{81036409-A112-4B2F-ADC4-144A0E28D00D}" name="Nom du programme" dataDxfId="21" totalsRowDxfId="20"/>
    <tableColumn id="2" xr3:uid="{C2024930-4D50-4250-A5B3-5A753497A206}" name="Catégorie" dataDxfId="19" totalsRowDxfId="18" dataCellStyle="Normal_Feuil1" totalsRowCellStyle="Normal_Feuil1"/>
    <tableColumn id="3" xr3:uid="{C93F973B-552C-45A9-8AB5-B9D36E77CDDB}" name="Nom de catégorie" dataDxfId="17" totalsRowDxfId="16" dataCellStyle="Normal_Feuil1" totalsRowCellStyle="Normal_Feuil1"/>
    <tableColumn id="4" xr3:uid="{4BD24FEF-5C49-4672-ACF5-3EB72B6FED27}" name="Article " dataDxfId="15" totalsRowDxfId="14" dataCellStyle="Normal_Feuil1" totalsRowCellStyle="Normal_Feuil1"/>
    <tableColumn id="5" xr3:uid="{1F69EA3A-7A88-4D74-A507-676FB247ABCB}" name="Description " dataDxfId="13" totalsRowDxfId="12" dataCellStyle="Normal_Feuil1" totalsRowCellStyle="Normal_Feuil1"/>
    <tableColumn id="6" xr3:uid="{0CCAE87A-E612-42A5-8178-29F63012DF36}" name="Quantité " dataDxfId="11" totalsRowDxfId="10"/>
    <tableColumn id="7" xr3:uid="{5598EB7D-3130-4BD4-9E4C-024FE913486A}" name="Coût unitaire _x000a_(Hors taxes)" dataDxfId="9" totalsRowDxfId="8" dataCellStyle="Monétaire" totalsRowCellStyle="Monétaire"/>
    <tableColumn id="8" xr3:uid="{87D11A08-0269-4E85-AD32-F02B28854AB3}" name="Coût total" dataDxfId="7" totalsRowDxfId="6" dataCellStyle="Monétaire" totalsRowCellStyle="Monétaire">
      <calculatedColumnFormula>G7*H7</calculatedColumnFormula>
    </tableColumn>
    <tableColumn id="9" xr3:uid="{DAD2778B-F16E-4E79-A764-6007DC595EBF}" name="Durée de vie (%)" dataDxfId="5" totalsRowDxfId="4" dataCellStyle="Monétaire" totalsRowCellStyle="Monétaire"/>
    <tableColumn id="12" xr3:uid="{A8DA3943-60F7-42E6-9AE8-BD30C07D5012}" name="Compétence principale" dataDxfId="3" totalsRowDxfId="2"/>
    <tableColumn id="13" xr3:uid="{6A09BAE3-637C-4A52-AD6A-26EB01CBA82B}" name="Local " dataDxfId="1" totalsRowDxfId="0"/>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76921-9B17-4FBE-AF07-0ACD25ED7B87}">
  <sheetPr>
    <tabColor rgb="FF92D050"/>
    <pageSetUpPr fitToPage="1"/>
  </sheetPr>
  <dimension ref="A1:L109"/>
  <sheetViews>
    <sheetView tabSelected="1" zoomScale="80" zoomScaleNormal="80" workbookViewId="0">
      <pane ySplit="6" topLeftCell="A7" activePane="bottomLeft" state="frozen"/>
      <selection activeCell="I72" sqref="I72"/>
      <selection pane="bottomLeft" activeCell="F6" sqref="F6"/>
    </sheetView>
  </sheetViews>
  <sheetFormatPr baseColWidth="10" defaultColWidth="11.5625" defaultRowHeight="14.6"/>
  <cols>
    <col min="1" max="1" width="10.4375" style="32" customWidth="1"/>
    <col min="2" max="2" width="19.3125" style="32" customWidth="1"/>
    <col min="3" max="3" width="10.5625" style="32" customWidth="1"/>
    <col min="4" max="4" width="20.9375" style="32" bestFit="1" customWidth="1"/>
    <col min="5" max="5" width="20.4375" style="13" customWidth="1"/>
    <col min="6" max="6" width="82.9375" style="13" customWidth="1"/>
    <col min="7" max="7" width="13.125" style="32" bestFit="1" customWidth="1"/>
    <col min="8" max="8" width="14.25" style="51" bestFit="1" customWidth="1"/>
    <col min="9" max="9" width="14.25" style="51" hidden="1" customWidth="1"/>
    <col min="10" max="12" width="13.125" style="32" hidden="1" customWidth="1"/>
    <col min="13" max="16384" width="11.5625" style="40"/>
  </cols>
  <sheetData>
    <row r="1" spans="1:12" s="14" customFormat="1" ht="15">
      <c r="A1" s="30"/>
      <c r="B1" s="30"/>
      <c r="C1" s="15"/>
      <c r="D1" s="26"/>
      <c r="E1" s="37"/>
      <c r="F1" s="37"/>
      <c r="G1" s="29"/>
      <c r="H1" s="21"/>
      <c r="I1" s="21"/>
      <c r="J1" s="29"/>
      <c r="K1" s="29"/>
      <c r="L1" s="29"/>
    </row>
    <row r="2" spans="1:12" s="14" customFormat="1" ht="15">
      <c r="A2" s="26"/>
      <c r="B2" s="26"/>
      <c r="C2" s="15"/>
      <c r="D2" s="26"/>
      <c r="E2" s="37"/>
      <c r="F2" s="37"/>
      <c r="G2" s="29"/>
      <c r="H2" s="21"/>
      <c r="I2" s="21"/>
      <c r="J2" s="29"/>
      <c r="K2" s="29"/>
      <c r="L2" s="29"/>
    </row>
    <row r="3" spans="1:12" s="14" customFormat="1" ht="20.6">
      <c r="A3" s="57" t="s">
        <v>42</v>
      </c>
      <c r="B3" s="57"/>
      <c r="C3" s="57"/>
      <c r="D3" s="57"/>
      <c r="E3" s="57"/>
      <c r="F3" s="57"/>
      <c r="G3" s="57"/>
      <c r="H3" s="57"/>
      <c r="I3" s="57"/>
      <c r="J3" s="57"/>
      <c r="K3" s="57"/>
      <c r="L3" s="57"/>
    </row>
    <row r="4" spans="1:12" s="14" customFormat="1" ht="20.6">
      <c r="A4" s="57" t="s">
        <v>260</v>
      </c>
      <c r="B4" s="57"/>
      <c r="C4" s="57"/>
      <c r="D4" s="57"/>
      <c r="E4" s="57"/>
      <c r="F4" s="57"/>
      <c r="G4" s="57"/>
      <c r="H4" s="57"/>
      <c r="I4" s="57"/>
      <c r="J4" s="57"/>
      <c r="K4" s="57"/>
      <c r="L4" s="57"/>
    </row>
    <row r="5" spans="1:12" s="14" customFormat="1" ht="15">
      <c r="A5" s="26"/>
      <c r="B5" s="26"/>
      <c r="C5" s="15"/>
      <c r="D5" s="26"/>
      <c r="E5" s="37"/>
      <c r="F5" s="37"/>
      <c r="G5" s="29"/>
      <c r="H5" s="21"/>
      <c r="I5" s="21"/>
      <c r="J5" s="29"/>
      <c r="K5" s="29"/>
      <c r="L5" s="29"/>
    </row>
    <row r="6" spans="1:12" s="43" customFormat="1" ht="28.3">
      <c r="A6" s="9" t="s">
        <v>0</v>
      </c>
      <c r="B6" s="9" t="s">
        <v>14</v>
      </c>
      <c r="C6" s="4" t="s">
        <v>1</v>
      </c>
      <c r="D6" s="4" t="s">
        <v>10</v>
      </c>
      <c r="E6" s="38" t="s">
        <v>2</v>
      </c>
      <c r="F6" s="38" t="s">
        <v>3</v>
      </c>
      <c r="G6" s="4" t="s">
        <v>4</v>
      </c>
      <c r="H6" s="5" t="s">
        <v>5</v>
      </c>
      <c r="I6" s="5" t="s">
        <v>11</v>
      </c>
      <c r="J6" s="4" t="s">
        <v>6</v>
      </c>
      <c r="K6" s="4" t="s">
        <v>7</v>
      </c>
      <c r="L6" s="4" t="s">
        <v>8</v>
      </c>
    </row>
    <row r="7" spans="1:12" s="48" customFormat="1">
      <c r="A7" s="17">
        <v>5385</v>
      </c>
      <c r="B7" s="39" t="s">
        <v>43</v>
      </c>
      <c r="C7" s="17">
        <v>1</v>
      </c>
      <c r="D7" s="36" t="s">
        <v>12</v>
      </c>
      <c r="E7" s="44" t="s">
        <v>15</v>
      </c>
      <c r="F7" s="45" t="s">
        <v>262</v>
      </c>
      <c r="G7" s="46">
        <v>5</v>
      </c>
      <c r="H7" s="7">
        <v>400</v>
      </c>
      <c r="I7" s="7">
        <f>Tableau352[[#This Row],[Quantité ]]*Tableau352[[#This Row],[Coût unitaire 
(Hors taxes)]]</f>
        <v>2000</v>
      </c>
      <c r="J7" s="46">
        <v>25</v>
      </c>
      <c r="K7" s="46" t="s">
        <v>154</v>
      </c>
      <c r="L7" s="47" t="s">
        <v>9</v>
      </c>
    </row>
    <row r="8" spans="1:12" s="48" customFormat="1">
      <c r="A8" s="17">
        <v>5385</v>
      </c>
      <c r="B8" s="39" t="s">
        <v>43</v>
      </c>
      <c r="C8" s="17">
        <v>1</v>
      </c>
      <c r="D8" s="36" t="s">
        <v>12</v>
      </c>
      <c r="E8" s="27" t="s">
        <v>15</v>
      </c>
      <c r="F8" s="49" t="s">
        <v>261</v>
      </c>
      <c r="G8" s="39">
        <v>8</v>
      </c>
      <c r="H8" s="7">
        <v>400</v>
      </c>
      <c r="I8" s="7">
        <f>Tableau352[[#This Row],[Quantité ]]*Tableau352[[#This Row],[Coût unitaire 
(Hors taxes)]]</f>
        <v>3200</v>
      </c>
      <c r="J8" s="39">
        <v>25</v>
      </c>
      <c r="K8" s="39" t="s">
        <v>154</v>
      </c>
      <c r="L8" s="47" t="s">
        <v>9</v>
      </c>
    </row>
    <row r="9" spans="1:12" s="48" customFormat="1">
      <c r="A9" s="17">
        <v>5385</v>
      </c>
      <c r="B9" s="39" t="s">
        <v>43</v>
      </c>
      <c r="C9" s="17">
        <v>1</v>
      </c>
      <c r="D9" s="36" t="s">
        <v>12</v>
      </c>
      <c r="E9" s="27" t="s">
        <v>16</v>
      </c>
      <c r="F9" s="49" t="s">
        <v>263</v>
      </c>
      <c r="G9" s="39">
        <v>2</v>
      </c>
      <c r="H9" s="7">
        <v>550</v>
      </c>
      <c r="I9" s="7">
        <f>Tableau352[[#This Row],[Quantité ]]*Tableau352[[#This Row],[Coût unitaire 
(Hors taxes)]]</f>
        <v>1100</v>
      </c>
      <c r="J9" s="39">
        <v>25</v>
      </c>
      <c r="K9" s="39" t="s">
        <v>154</v>
      </c>
      <c r="L9" s="39" t="s">
        <v>155</v>
      </c>
    </row>
    <row r="10" spans="1:12" s="48" customFormat="1">
      <c r="A10" s="17">
        <v>5385</v>
      </c>
      <c r="B10" s="39" t="s">
        <v>43</v>
      </c>
      <c r="C10" s="17">
        <v>1</v>
      </c>
      <c r="D10" s="36" t="s">
        <v>12</v>
      </c>
      <c r="E10" s="27" t="s">
        <v>16</v>
      </c>
      <c r="F10" s="49" t="s">
        <v>263</v>
      </c>
      <c r="G10" s="39">
        <v>40</v>
      </c>
      <c r="H10" s="7">
        <v>550</v>
      </c>
      <c r="I10" s="7">
        <f>Tableau352[[#This Row],[Quantité ]]*Tableau352[[#This Row],[Coût unitaire 
(Hors taxes)]]</f>
        <v>22000</v>
      </c>
      <c r="J10" s="39">
        <v>20</v>
      </c>
      <c r="K10" s="39" t="s">
        <v>156</v>
      </c>
      <c r="L10" s="39" t="s">
        <v>157</v>
      </c>
    </row>
    <row r="11" spans="1:12" s="48" customFormat="1">
      <c r="A11" s="17">
        <v>5385</v>
      </c>
      <c r="B11" s="39" t="s">
        <v>43</v>
      </c>
      <c r="C11" s="17">
        <v>1</v>
      </c>
      <c r="D11" s="36" t="s">
        <v>12</v>
      </c>
      <c r="E11" s="27" t="s">
        <v>16</v>
      </c>
      <c r="F11" s="49" t="s">
        <v>263</v>
      </c>
      <c r="G11" s="39">
        <v>1</v>
      </c>
      <c r="H11" s="7">
        <v>550</v>
      </c>
      <c r="I11" s="7">
        <f>Tableau352[[#This Row],[Quantité ]]*Tableau352[[#This Row],[Coût unitaire 
(Hors taxes)]]</f>
        <v>550</v>
      </c>
      <c r="J11" s="39">
        <v>25</v>
      </c>
      <c r="K11" s="39" t="s">
        <v>156</v>
      </c>
      <c r="L11" s="39" t="s">
        <v>157</v>
      </c>
    </row>
    <row r="12" spans="1:12" s="48" customFormat="1">
      <c r="A12" s="17">
        <v>5385</v>
      </c>
      <c r="B12" s="39" t="s">
        <v>43</v>
      </c>
      <c r="C12" s="17">
        <v>1</v>
      </c>
      <c r="D12" s="36" t="s">
        <v>12</v>
      </c>
      <c r="E12" s="27" t="s">
        <v>16</v>
      </c>
      <c r="F12" s="49" t="s">
        <v>265</v>
      </c>
      <c r="G12" s="39">
        <v>1</v>
      </c>
      <c r="H12" s="7">
        <v>400</v>
      </c>
      <c r="I12" s="7">
        <f>Tableau352[[#This Row],[Quantité ]]*Tableau352[[#This Row],[Coût unitaire 
(Hors taxes)]]</f>
        <v>400</v>
      </c>
      <c r="J12" s="39">
        <v>25</v>
      </c>
      <c r="K12" s="50" t="s">
        <v>9</v>
      </c>
      <c r="L12" s="47" t="s">
        <v>9</v>
      </c>
    </row>
    <row r="13" spans="1:12" s="48" customFormat="1">
      <c r="A13" s="17">
        <v>5385</v>
      </c>
      <c r="B13" s="39" t="s">
        <v>43</v>
      </c>
      <c r="C13" s="17">
        <v>1</v>
      </c>
      <c r="D13" s="36" t="s">
        <v>12</v>
      </c>
      <c r="E13" s="27" t="s">
        <v>17</v>
      </c>
      <c r="F13" s="49" t="s">
        <v>264</v>
      </c>
      <c r="G13" s="39">
        <v>2</v>
      </c>
      <c r="H13" s="7">
        <v>320</v>
      </c>
      <c r="I13" s="7">
        <f>Tableau352[[#This Row],[Quantité ]]*Tableau352[[#This Row],[Coût unitaire 
(Hors taxes)]]</f>
        <v>640</v>
      </c>
      <c r="J13" s="39">
        <v>25</v>
      </c>
      <c r="K13" s="39" t="s">
        <v>154</v>
      </c>
      <c r="L13" s="39" t="s">
        <v>155</v>
      </c>
    </row>
    <row r="14" spans="1:12" s="48" customFormat="1">
      <c r="A14" s="17">
        <v>5385</v>
      </c>
      <c r="B14" s="39" t="s">
        <v>43</v>
      </c>
      <c r="C14" s="17">
        <v>1</v>
      </c>
      <c r="D14" s="36" t="s">
        <v>12</v>
      </c>
      <c r="E14" s="27" t="s">
        <v>18</v>
      </c>
      <c r="F14" s="49" t="s">
        <v>44</v>
      </c>
      <c r="G14" s="39">
        <v>21</v>
      </c>
      <c r="H14" s="7">
        <v>300</v>
      </c>
      <c r="I14" s="7">
        <f>Tableau352[[#This Row],[Quantité ]]*Tableau352[[#This Row],[Coût unitaire 
(Hors taxes)]]</f>
        <v>6300</v>
      </c>
      <c r="J14" s="39">
        <v>25</v>
      </c>
      <c r="K14" s="39" t="s">
        <v>154</v>
      </c>
      <c r="L14" s="39" t="s">
        <v>158</v>
      </c>
    </row>
    <row r="15" spans="1:12" s="48" customFormat="1">
      <c r="A15" s="17">
        <v>5385</v>
      </c>
      <c r="B15" s="39" t="s">
        <v>43</v>
      </c>
      <c r="C15" s="17">
        <v>1</v>
      </c>
      <c r="D15" s="36" t="s">
        <v>12</v>
      </c>
      <c r="E15" s="27" t="s">
        <v>18</v>
      </c>
      <c r="F15" s="49" t="s">
        <v>45</v>
      </c>
      <c r="G15" s="39">
        <v>20</v>
      </c>
      <c r="H15" s="7">
        <v>320</v>
      </c>
      <c r="I15" s="7">
        <f>Tableau352[[#This Row],[Quantité ]]*Tableau352[[#This Row],[Coût unitaire 
(Hors taxes)]]</f>
        <v>6400</v>
      </c>
      <c r="J15" s="39">
        <v>20</v>
      </c>
      <c r="K15" s="39" t="s">
        <v>154</v>
      </c>
      <c r="L15" s="39" t="s">
        <v>157</v>
      </c>
    </row>
    <row r="16" spans="1:12" s="48" customFormat="1">
      <c r="A16" s="17">
        <v>5385</v>
      </c>
      <c r="B16" s="39" t="s">
        <v>43</v>
      </c>
      <c r="C16" s="17">
        <v>1</v>
      </c>
      <c r="D16" s="36" t="s">
        <v>12</v>
      </c>
      <c r="E16" s="27" t="s">
        <v>18</v>
      </c>
      <c r="F16" s="49" t="s">
        <v>46</v>
      </c>
      <c r="G16" s="39">
        <v>1</v>
      </c>
      <c r="H16" s="7">
        <v>320</v>
      </c>
      <c r="I16" s="7">
        <f>Tableau352[[#This Row],[Quantité ]]*Tableau352[[#This Row],[Coût unitaire 
(Hors taxes)]]</f>
        <v>320</v>
      </c>
      <c r="J16" s="39">
        <v>25</v>
      </c>
      <c r="K16" s="39" t="s">
        <v>154</v>
      </c>
      <c r="L16" s="39" t="s">
        <v>157</v>
      </c>
    </row>
    <row r="17" spans="1:12" s="48" customFormat="1" ht="42.45">
      <c r="A17" s="17">
        <v>5385</v>
      </c>
      <c r="B17" s="39" t="s">
        <v>43</v>
      </c>
      <c r="C17" s="17">
        <v>1</v>
      </c>
      <c r="D17" s="36" t="s">
        <v>12</v>
      </c>
      <c r="E17" s="27" t="s">
        <v>24</v>
      </c>
      <c r="F17" s="27" t="s">
        <v>282</v>
      </c>
      <c r="G17" s="39">
        <v>1</v>
      </c>
      <c r="H17" s="7">
        <v>350</v>
      </c>
      <c r="I17" s="7">
        <f>Tableau352[[#This Row],[Quantité ]]*Tableau352[[#This Row],[Coût unitaire 
(Hors taxes)]]</f>
        <v>350</v>
      </c>
      <c r="J17" s="39">
        <v>25</v>
      </c>
      <c r="K17" s="39" t="s">
        <v>154</v>
      </c>
      <c r="L17" s="39" t="s">
        <v>159</v>
      </c>
    </row>
    <row r="18" spans="1:12" s="48" customFormat="1" ht="28.3">
      <c r="A18" s="17">
        <v>5385</v>
      </c>
      <c r="B18" s="39" t="s">
        <v>43</v>
      </c>
      <c r="C18" s="17">
        <v>1</v>
      </c>
      <c r="D18" s="36" t="s">
        <v>12</v>
      </c>
      <c r="E18" s="27" t="s">
        <v>47</v>
      </c>
      <c r="F18" s="27" t="s">
        <v>281</v>
      </c>
      <c r="G18" s="39">
        <v>1</v>
      </c>
      <c r="H18" s="7">
        <v>1500</v>
      </c>
      <c r="I18" s="7">
        <f>Tableau352[[#This Row],[Quantité ]]*Tableau352[[#This Row],[Coût unitaire 
(Hors taxes)]]</f>
        <v>1500</v>
      </c>
      <c r="J18" s="39">
        <v>7</v>
      </c>
      <c r="K18" s="39" t="s">
        <v>154</v>
      </c>
      <c r="L18" s="39" t="s">
        <v>160</v>
      </c>
    </row>
    <row r="19" spans="1:12" s="48" customFormat="1">
      <c r="A19" s="17">
        <v>5385</v>
      </c>
      <c r="B19" s="39" t="s">
        <v>43</v>
      </c>
      <c r="C19" s="17">
        <v>1</v>
      </c>
      <c r="D19" s="36" t="s">
        <v>12</v>
      </c>
      <c r="E19" s="27" t="s">
        <v>48</v>
      </c>
      <c r="F19" s="49" t="s">
        <v>49</v>
      </c>
      <c r="G19" s="39">
        <v>1</v>
      </c>
      <c r="H19" s="7">
        <v>300</v>
      </c>
      <c r="I19" s="7">
        <f>Tableau352[[#This Row],[Quantité ]]*Tableau352[[#This Row],[Coût unitaire 
(Hors taxes)]]</f>
        <v>300</v>
      </c>
      <c r="J19" s="39">
        <v>25</v>
      </c>
      <c r="K19" s="39">
        <v>18</v>
      </c>
      <c r="L19" s="39" t="s">
        <v>161</v>
      </c>
    </row>
    <row r="20" spans="1:12" s="48" customFormat="1">
      <c r="A20" s="17">
        <v>5385</v>
      </c>
      <c r="B20" s="39" t="s">
        <v>43</v>
      </c>
      <c r="C20" s="17">
        <v>1</v>
      </c>
      <c r="D20" s="36" t="s">
        <v>12</v>
      </c>
      <c r="E20" s="27" t="s">
        <v>50</v>
      </c>
      <c r="F20" s="49" t="s">
        <v>283</v>
      </c>
      <c r="G20" s="39">
        <v>3</v>
      </c>
      <c r="H20" s="7">
        <v>3140.5</v>
      </c>
      <c r="I20" s="7">
        <f>Tableau352[[#This Row],[Quantité ]]*Tableau352[[#This Row],[Coût unitaire 
(Hors taxes)]]</f>
        <v>9421.5</v>
      </c>
      <c r="J20" s="39">
        <v>25</v>
      </c>
      <c r="K20" s="39" t="s">
        <v>162</v>
      </c>
      <c r="L20" s="39" t="s">
        <v>163</v>
      </c>
    </row>
    <row r="21" spans="1:12" s="48" customFormat="1">
      <c r="A21" s="17">
        <v>5385</v>
      </c>
      <c r="B21" s="39" t="s">
        <v>43</v>
      </c>
      <c r="C21" s="17">
        <v>1</v>
      </c>
      <c r="D21" s="36" t="s">
        <v>12</v>
      </c>
      <c r="E21" s="27" t="s">
        <v>50</v>
      </c>
      <c r="F21" s="49" t="s">
        <v>283</v>
      </c>
      <c r="G21" s="39">
        <v>1</v>
      </c>
      <c r="H21" s="7">
        <v>3140.5</v>
      </c>
      <c r="I21" s="7">
        <f>Tableau352[[#This Row],[Quantité ]]*Tableau352[[#This Row],[Coût unitaire 
(Hors taxes)]]</f>
        <v>3140.5</v>
      </c>
      <c r="J21" s="39">
        <v>20</v>
      </c>
      <c r="K21" s="39" t="s">
        <v>154</v>
      </c>
      <c r="L21" s="39" t="s">
        <v>161</v>
      </c>
    </row>
    <row r="22" spans="1:12" s="48" customFormat="1">
      <c r="A22" s="17">
        <v>5385</v>
      </c>
      <c r="B22" s="39" t="s">
        <v>43</v>
      </c>
      <c r="C22" s="17">
        <v>1</v>
      </c>
      <c r="D22" s="36" t="s">
        <v>12</v>
      </c>
      <c r="E22" s="27" t="s">
        <v>51</v>
      </c>
      <c r="F22" s="49" t="s">
        <v>52</v>
      </c>
      <c r="G22" s="39">
        <v>20</v>
      </c>
      <c r="H22" s="7">
        <v>1700</v>
      </c>
      <c r="I22" s="7">
        <f>Tableau352[[#This Row],[Quantité ]]*Tableau352[[#This Row],[Coût unitaire 
(Hors taxes)]]</f>
        <v>34000</v>
      </c>
      <c r="J22" s="39">
        <v>20</v>
      </c>
      <c r="K22" s="39" t="s">
        <v>162</v>
      </c>
      <c r="L22" s="39" t="s">
        <v>163</v>
      </c>
    </row>
    <row r="23" spans="1:12" s="48" customFormat="1">
      <c r="A23" s="17">
        <v>5385</v>
      </c>
      <c r="B23" s="39" t="s">
        <v>43</v>
      </c>
      <c r="C23" s="17">
        <v>1</v>
      </c>
      <c r="D23" s="36" t="s">
        <v>12</v>
      </c>
      <c r="E23" s="27" t="s">
        <v>51</v>
      </c>
      <c r="F23" s="49" t="s">
        <v>52</v>
      </c>
      <c r="G23" s="39">
        <v>1</v>
      </c>
      <c r="H23" s="7">
        <v>1700</v>
      </c>
      <c r="I23" s="7">
        <f>Tableau352[[#This Row],[Quantité ]]*Tableau352[[#This Row],[Coût unitaire 
(Hors taxes)]]</f>
        <v>1700</v>
      </c>
      <c r="J23" s="39">
        <v>20</v>
      </c>
      <c r="K23" s="39" t="s">
        <v>162</v>
      </c>
      <c r="L23" s="39" t="s">
        <v>163</v>
      </c>
    </row>
    <row r="24" spans="1:12" s="48" customFormat="1">
      <c r="A24" s="17">
        <v>5385</v>
      </c>
      <c r="B24" s="39" t="s">
        <v>43</v>
      </c>
      <c r="C24" s="17">
        <v>1</v>
      </c>
      <c r="D24" s="36" t="s">
        <v>12</v>
      </c>
      <c r="E24" s="27" t="s">
        <v>53</v>
      </c>
      <c r="F24" s="49" t="s">
        <v>54</v>
      </c>
      <c r="G24" s="39">
        <v>3</v>
      </c>
      <c r="H24" s="7">
        <v>100</v>
      </c>
      <c r="I24" s="7">
        <f>Tableau352[[#This Row],[Quantité ]]*Tableau352[[#This Row],[Coût unitaire 
(Hors taxes)]]</f>
        <v>300</v>
      </c>
      <c r="J24" s="39">
        <v>7</v>
      </c>
      <c r="K24" s="39" t="s">
        <v>162</v>
      </c>
      <c r="L24" s="39" t="s">
        <v>163</v>
      </c>
    </row>
    <row r="25" spans="1:12" s="48" customFormat="1">
      <c r="A25" s="17">
        <v>5385</v>
      </c>
      <c r="B25" s="39" t="s">
        <v>43</v>
      </c>
      <c r="C25" s="17">
        <v>1</v>
      </c>
      <c r="D25" s="36" t="s">
        <v>12</v>
      </c>
      <c r="E25" s="27" t="s">
        <v>55</v>
      </c>
      <c r="F25" s="49" t="s">
        <v>266</v>
      </c>
      <c r="G25" s="39">
        <v>21</v>
      </c>
      <c r="H25" s="7">
        <v>20</v>
      </c>
      <c r="I25" s="7">
        <f>Tableau352[[#This Row],[Quantité ]]*Tableau352[[#This Row],[Coût unitaire 
(Hors taxes)]]</f>
        <v>420</v>
      </c>
      <c r="J25" s="39">
        <v>5</v>
      </c>
      <c r="K25" s="39" t="s">
        <v>154</v>
      </c>
      <c r="L25" s="39" t="s">
        <v>163</v>
      </c>
    </row>
    <row r="26" spans="1:12" s="48" customFormat="1">
      <c r="A26" s="17">
        <v>5385</v>
      </c>
      <c r="B26" s="39" t="s">
        <v>43</v>
      </c>
      <c r="C26" s="17">
        <v>1</v>
      </c>
      <c r="D26" s="36" t="s">
        <v>12</v>
      </c>
      <c r="E26" s="27" t="s">
        <v>55</v>
      </c>
      <c r="F26" s="49" t="s">
        <v>56</v>
      </c>
      <c r="G26" s="39">
        <v>21</v>
      </c>
      <c r="H26" s="7">
        <v>30</v>
      </c>
      <c r="I26" s="7">
        <f>Tableau352[[#This Row],[Quantité ]]*Tableau352[[#This Row],[Coût unitaire 
(Hors taxes)]]</f>
        <v>630</v>
      </c>
      <c r="J26" s="39">
        <v>5</v>
      </c>
      <c r="K26" s="39" t="s">
        <v>154</v>
      </c>
      <c r="L26" s="39" t="s">
        <v>157</v>
      </c>
    </row>
    <row r="27" spans="1:12" s="48" customFormat="1">
      <c r="A27" s="17">
        <v>5385</v>
      </c>
      <c r="B27" s="39" t="s">
        <v>43</v>
      </c>
      <c r="C27" s="17">
        <v>1</v>
      </c>
      <c r="D27" s="36" t="s">
        <v>12</v>
      </c>
      <c r="E27" s="27" t="s">
        <v>30</v>
      </c>
      <c r="F27" s="49" t="s">
        <v>57</v>
      </c>
      <c r="G27" s="39">
        <v>42</v>
      </c>
      <c r="H27" s="7">
        <v>200</v>
      </c>
      <c r="I27" s="7">
        <f>Tableau352[[#This Row],[Quantité ]]*Tableau352[[#This Row],[Coût unitaire 
(Hors taxes)]]</f>
        <v>8400</v>
      </c>
      <c r="J27" s="39">
        <v>5</v>
      </c>
      <c r="K27" s="39" t="s">
        <v>154</v>
      </c>
      <c r="L27" s="47" t="s">
        <v>9</v>
      </c>
    </row>
    <row r="28" spans="1:12" s="48" customFormat="1">
      <c r="A28" s="17">
        <v>5385</v>
      </c>
      <c r="B28" s="39" t="s">
        <v>43</v>
      </c>
      <c r="C28" s="17">
        <v>1</v>
      </c>
      <c r="D28" s="36" t="s">
        <v>12</v>
      </c>
      <c r="E28" s="27" t="s">
        <v>19</v>
      </c>
      <c r="F28" s="49" t="s">
        <v>58</v>
      </c>
      <c r="G28" s="39">
        <v>1</v>
      </c>
      <c r="H28" s="7">
        <v>200</v>
      </c>
      <c r="I28" s="7">
        <f>Tableau352[[#This Row],[Quantité ]]*Tableau352[[#This Row],[Coût unitaire 
(Hors taxes)]]</f>
        <v>200</v>
      </c>
      <c r="J28" s="39">
        <v>25</v>
      </c>
      <c r="K28" s="39" t="s">
        <v>154</v>
      </c>
      <c r="L28" s="39" t="s">
        <v>155</v>
      </c>
    </row>
    <row r="29" spans="1:12" s="48" customFormat="1">
      <c r="A29" s="17">
        <v>5385</v>
      </c>
      <c r="B29" s="39" t="s">
        <v>43</v>
      </c>
      <c r="C29" s="17">
        <v>1</v>
      </c>
      <c r="D29" s="36" t="s">
        <v>12</v>
      </c>
      <c r="E29" s="27" t="s">
        <v>19</v>
      </c>
      <c r="F29" s="49" t="s">
        <v>58</v>
      </c>
      <c r="G29" s="39">
        <v>1</v>
      </c>
      <c r="H29" s="7">
        <v>200</v>
      </c>
      <c r="I29" s="7">
        <f>Tableau352[[#This Row],[Quantité ]]*Tableau352[[#This Row],[Coût unitaire 
(Hors taxes)]]</f>
        <v>200</v>
      </c>
      <c r="J29" s="39">
        <v>25</v>
      </c>
      <c r="K29" s="39" t="s">
        <v>154</v>
      </c>
      <c r="L29" s="39" t="s">
        <v>157</v>
      </c>
    </row>
    <row r="30" spans="1:12" s="48" customFormat="1">
      <c r="A30" s="17">
        <v>5385</v>
      </c>
      <c r="B30" s="39" t="s">
        <v>43</v>
      </c>
      <c r="C30" s="17">
        <v>1</v>
      </c>
      <c r="D30" s="36" t="s">
        <v>12</v>
      </c>
      <c r="E30" s="27" t="s">
        <v>19</v>
      </c>
      <c r="F30" s="49" t="s">
        <v>59</v>
      </c>
      <c r="G30" s="39">
        <v>1</v>
      </c>
      <c r="H30" s="7">
        <v>200</v>
      </c>
      <c r="I30" s="7">
        <f>Tableau352[[#This Row],[Quantité ]]*Tableau352[[#This Row],[Coût unitaire 
(Hors taxes)]]</f>
        <v>200</v>
      </c>
      <c r="J30" s="39">
        <v>25</v>
      </c>
      <c r="K30" s="39" t="s">
        <v>154</v>
      </c>
      <c r="L30" s="39" t="s">
        <v>163</v>
      </c>
    </row>
    <row r="31" spans="1:12" s="48" customFormat="1">
      <c r="A31" s="17">
        <v>5385</v>
      </c>
      <c r="B31" s="39" t="s">
        <v>43</v>
      </c>
      <c r="C31" s="17">
        <v>1</v>
      </c>
      <c r="D31" s="36" t="s">
        <v>12</v>
      </c>
      <c r="E31" s="27" t="s">
        <v>60</v>
      </c>
      <c r="F31" s="49" t="s">
        <v>61</v>
      </c>
      <c r="G31" s="39">
        <v>1</v>
      </c>
      <c r="H31" s="7">
        <v>1037</v>
      </c>
      <c r="I31" s="7">
        <f>Tableau352[[#This Row],[Quantité ]]*Tableau352[[#This Row],[Coût unitaire 
(Hors taxes)]]</f>
        <v>1037</v>
      </c>
      <c r="J31" s="39">
        <v>20</v>
      </c>
      <c r="K31" s="50" t="s">
        <v>9</v>
      </c>
      <c r="L31" s="47" t="s">
        <v>9</v>
      </c>
    </row>
    <row r="32" spans="1:12" s="48" customFormat="1">
      <c r="A32" s="17">
        <v>5385</v>
      </c>
      <c r="B32" s="39" t="s">
        <v>43</v>
      </c>
      <c r="C32" s="17">
        <v>1</v>
      </c>
      <c r="D32" s="36" t="s">
        <v>12</v>
      </c>
      <c r="E32" s="27" t="s">
        <v>62</v>
      </c>
      <c r="F32" s="49" t="s">
        <v>63</v>
      </c>
      <c r="G32" s="39">
        <v>1</v>
      </c>
      <c r="H32" s="7">
        <v>300</v>
      </c>
      <c r="I32" s="7">
        <f>Tableau352[[#This Row],[Quantité ]]*Tableau352[[#This Row],[Coût unitaire 
(Hors taxes)]]</f>
        <v>300</v>
      </c>
      <c r="J32" s="39">
        <v>10</v>
      </c>
      <c r="K32" s="50" t="s">
        <v>9</v>
      </c>
      <c r="L32" s="39" t="s">
        <v>155</v>
      </c>
    </row>
    <row r="33" spans="1:12" s="48" customFormat="1">
      <c r="A33" s="17">
        <v>5385</v>
      </c>
      <c r="B33" s="39" t="s">
        <v>43</v>
      </c>
      <c r="C33" s="17">
        <v>1</v>
      </c>
      <c r="D33" s="36" t="s">
        <v>12</v>
      </c>
      <c r="E33" s="27" t="s">
        <v>64</v>
      </c>
      <c r="F33" s="49" t="s">
        <v>65</v>
      </c>
      <c r="G33" s="39">
        <v>2</v>
      </c>
      <c r="H33" s="7">
        <v>100</v>
      </c>
      <c r="I33" s="7">
        <f>Tableau352[[#This Row],[Quantité ]]*Tableau352[[#This Row],[Coût unitaire 
(Hors taxes)]]</f>
        <v>200</v>
      </c>
      <c r="J33" s="39">
        <v>20</v>
      </c>
      <c r="K33" s="39" t="s">
        <v>154</v>
      </c>
      <c r="L33" s="39" t="s">
        <v>155</v>
      </c>
    </row>
    <row r="34" spans="1:12" s="48" customFormat="1">
      <c r="A34" s="17">
        <v>5385</v>
      </c>
      <c r="B34" s="39" t="s">
        <v>43</v>
      </c>
      <c r="C34" s="17">
        <v>1</v>
      </c>
      <c r="D34" s="36" t="s">
        <v>12</v>
      </c>
      <c r="E34" s="27" t="s">
        <v>64</v>
      </c>
      <c r="F34" s="49" t="s">
        <v>65</v>
      </c>
      <c r="G34" s="39">
        <v>42</v>
      </c>
      <c r="H34" s="7">
        <v>100</v>
      </c>
      <c r="I34" s="7">
        <f>Tableau352[[#This Row],[Quantité ]]*Tableau352[[#This Row],[Coût unitaire 
(Hors taxes)]]</f>
        <v>4200</v>
      </c>
      <c r="J34" s="39">
        <v>20</v>
      </c>
      <c r="K34" s="39" t="s">
        <v>154</v>
      </c>
      <c r="L34" s="39" t="s">
        <v>164</v>
      </c>
    </row>
    <row r="35" spans="1:12" s="48" customFormat="1">
      <c r="A35" s="17">
        <v>5385</v>
      </c>
      <c r="B35" s="39" t="s">
        <v>43</v>
      </c>
      <c r="C35" s="17">
        <v>1</v>
      </c>
      <c r="D35" s="36" t="s">
        <v>12</v>
      </c>
      <c r="E35" s="27" t="s">
        <v>64</v>
      </c>
      <c r="F35" s="49" t="s">
        <v>65</v>
      </c>
      <c r="G35" s="39">
        <v>2</v>
      </c>
      <c r="H35" s="7">
        <v>100</v>
      </c>
      <c r="I35" s="7">
        <f>Tableau352[[#This Row],[Quantité ]]*Tableau352[[#This Row],[Coût unitaire 
(Hors taxes)]]</f>
        <v>200</v>
      </c>
      <c r="J35" s="39">
        <v>20</v>
      </c>
      <c r="K35" s="39" t="s">
        <v>154</v>
      </c>
      <c r="L35" s="39" t="s">
        <v>161</v>
      </c>
    </row>
    <row r="36" spans="1:12" s="48" customFormat="1">
      <c r="A36" s="17">
        <v>5385</v>
      </c>
      <c r="B36" s="39" t="s">
        <v>43</v>
      </c>
      <c r="C36" s="17">
        <v>2</v>
      </c>
      <c r="D36" s="35" t="s">
        <v>13</v>
      </c>
      <c r="E36" s="27" t="s">
        <v>66</v>
      </c>
      <c r="F36" s="49" t="s">
        <v>67</v>
      </c>
      <c r="G36" s="39">
        <v>21</v>
      </c>
      <c r="H36" s="7">
        <v>100</v>
      </c>
      <c r="I36" s="7">
        <f>Tableau352[[#This Row],[Quantité ]]*Tableau352[[#This Row],[Coût unitaire 
(Hors taxes)]]</f>
        <v>2100</v>
      </c>
      <c r="J36" s="39">
        <v>5</v>
      </c>
      <c r="K36" s="39" t="s">
        <v>165</v>
      </c>
      <c r="L36" s="39" t="s">
        <v>159</v>
      </c>
    </row>
    <row r="37" spans="1:12" s="48" customFormat="1">
      <c r="A37" s="17">
        <v>5385</v>
      </c>
      <c r="B37" s="39" t="s">
        <v>43</v>
      </c>
      <c r="C37" s="17">
        <v>2</v>
      </c>
      <c r="D37" s="35" t="s">
        <v>13</v>
      </c>
      <c r="E37" s="27" t="s">
        <v>68</v>
      </c>
      <c r="F37" s="49" t="s">
        <v>69</v>
      </c>
      <c r="G37" s="39">
        <v>1</v>
      </c>
      <c r="H37" s="7">
        <v>1330</v>
      </c>
      <c r="I37" s="7">
        <f>Tableau352[[#This Row],[Quantité ]]*Tableau352[[#This Row],[Coût unitaire 
(Hors taxes)]]</f>
        <v>1330</v>
      </c>
      <c r="J37" s="39">
        <v>5</v>
      </c>
      <c r="K37" s="39" t="s">
        <v>154</v>
      </c>
      <c r="L37" s="39" t="s">
        <v>160</v>
      </c>
    </row>
    <row r="38" spans="1:12" s="48" customFormat="1">
      <c r="A38" s="17">
        <v>5385</v>
      </c>
      <c r="B38" s="39" t="s">
        <v>43</v>
      </c>
      <c r="C38" s="17">
        <v>2</v>
      </c>
      <c r="D38" s="35" t="s">
        <v>13</v>
      </c>
      <c r="E38" s="27" t="s">
        <v>68</v>
      </c>
      <c r="F38" s="49" t="s">
        <v>267</v>
      </c>
      <c r="G38" s="39">
        <v>4</v>
      </c>
      <c r="H38" s="7">
        <v>1330</v>
      </c>
      <c r="I38" s="7">
        <f>Tableau352[[#This Row],[Quantité ]]*Tableau352[[#This Row],[Coût unitaire 
(Hors taxes)]]</f>
        <v>5320</v>
      </c>
      <c r="J38" s="39">
        <v>5</v>
      </c>
      <c r="K38" s="39" t="s">
        <v>166</v>
      </c>
      <c r="L38" s="39" t="s">
        <v>160</v>
      </c>
    </row>
    <row r="39" spans="1:12" s="48" customFormat="1">
      <c r="A39" s="17">
        <v>5385</v>
      </c>
      <c r="B39" s="39" t="s">
        <v>43</v>
      </c>
      <c r="C39" s="17">
        <v>2</v>
      </c>
      <c r="D39" s="35" t="s">
        <v>13</v>
      </c>
      <c r="E39" s="27" t="s">
        <v>68</v>
      </c>
      <c r="F39" s="27" t="s">
        <v>268</v>
      </c>
      <c r="G39" s="39">
        <v>1</v>
      </c>
      <c r="H39" s="7">
        <v>1330</v>
      </c>
      <c r="I39" s="7">
        <f>Tableau352[[#This Row],[Quantité ]]*Tableau352[[#This Row],[Coût unitaire 
(Hors taxes)]]</f>
        <v>1330</v>
      </c>
      <c r="J39" s="39">
        <v>5</v>
      </c>
      <c r="K39" s="39" t="s">
        <v>154</v>
      </c>
      <c r="L39" s="39" t="s">
        <v>163</v>
      </c>
    </row>
    <row r="40" spans="1:12" s="48" customFormat="1">
      <c r="A40" s="17">
        <v>5385</v>
      </c>
      <c r="B40" s="39" t="s">
        <v>43</v>
      </c>
      <c r="C40" s="17">
        <v>2</v>
      </c>
      <c r="D40" s="35" t="s">
        <v>13</v>
      </c>
      <c r="E40" s="27" t="s">
        <v>68</v>
      </c>
      <c r="F40" s="27" t="s">
        <v>269</v>
      </c>
      <c r="G40" s="39">
        <v>1</v>
      </c>
      <c r="H40" s="7">
        <v>1330</v>
      </c>
      <c r="I40" s="7">
        <f>Tableau352[[#This Row],[Quantité ]]*Tableau352[[#This Row],[Coût unitaire 
(Hors taxes)]]</f>
        <v>1330</v>
      </c>
      <c r="J40" s="39">
        <v>5</v>
      </c>
      <c r="K40" s="39" t="s">
        <v>154</v>
      </c>
      <c r="L40" s="39" t="s">
        <v>157</v>
      </c>
    </row>
    <row r="41" spans="1:12" s="48" customFormat="1">
      <c r="A41" s="17">
        <v>5385</v>
      </c>
      <c r="B41" s="39" t="s">
        <v>43</v>
      </c>
      <c r="C41" s="17">
        <v>2</v>
      </c>
      <c r="D41" s="35" t="s">
        <v>13</v>
      </c>
      <c r="E41" s="27" t="s">
        <v>68</v>
      </c>
      <c r="F41" s="27" t="s">
        <v>270</v>
      </c>
      <c r="G41" s="39">
        <v>1</v>
      </c>
      <c r="H41" s="7">
        <v>1330</v>
      </c>
      <c r="I41" s="7">
        <f>Tableau352[[#This Row],[Quantité ]]*Tableau352[[#This Row],[Coût unitaire 
(Hors taxes)]]</f>
        <v>1330</v>
      </c>
      <c r="J41" s="39">
        <v>5</v>
      </c>
      <c r="K41" s="39" t="s">
        <v>167</v>
      </c>
      <c r="L41" s="39" t="s">
        <v>157</v>
      </c>
    </row>
    <row r="42" spans="1:12" s="48" customFormat="1">
      <c r="A42" s="17">
        <v>5385</v>
      </c>
      <c r="B42" s="39" t="s">
        <v>43</v>
      </c>
      <c r="C42" s="17">
        <v>2</v>
      </c>
      <c r="D42" s="35" t="s">
        <v>13</v>
      </c>
      <c r="E42" s="27" t="s">
        <v>70</v>
      </c>
      <c r="F42" s="27" t="s">
        <v>71</v>
      </c>
      <c r="G42" s="39">
        <v>1</v>
      </c>
      <c r="H42" s="7">
        <v>1375</v>
      </c>
      <c r="I42" s="7">
        <f>Tableau352[[#This Row],[Quantité ]]*Tableau352[[#This Row],[Coût unitaire 
(Hors taxes)]]</f>
        <v>1375</v>
      </c>
      <c r="J42" s="39">
        <v>7</v>
      </c>
      <c r="K42" s="39" t="s">
        <v>154</v>
      </c>
      <c r="L42" s="39" t="s">
        <v>160</v>
      </c>
    </row>
    <row r="43" spans="1:12" s="48" customFormat="1">
      <c r="A43" s="17">
        <v>5385</v>
      </c>
      <c r="B43" s="39" t="s">
        <v>43</v>
      </c>
      <c r="C43" s="17">
        <v>2</v>
      </c>
      <c r="D43" s="35" t="s">
        <v>13</v>
      </c>
      <c r="E43" s="27" t="s">
        <v>70</v>
      </c>
      <c r="F43" s="27" t="s">
        <v>72</v>
      </c>
      <c r="G43" s="39">
        <v>1</v>
      </c>
      <c r="H43" s="7">
        <v>1375</v>
      </c>
      <c r="I43" s="7">
        <f>Tableau352[[#This Row],[Quantité ]]*Tableau352[[#This Row],[Coût unitaire 
(Hors taxes)]]</f>
        <v>1375</v>
      </c>
      <c r="J43" s="39">
        <v>7</v>
      </c>
      <c r="K43" s="39" t="s">
        <v>154</v>
      </c>
      <c r="L43" s="39" t="s">
        <v>157</v>
      </c>
    </row>
    <row r="44" spans="1:12" s="48" customFormat="1">
      <c r="A44" s="17">
        <v>5385</v>
      </c>
      <c r="B44" s="39" t="s">
        <v>43</v>
      </c>
      <c r="C44" s="17">
        <v>2</v>
      </c>
      <c r="D44" s="35" t="s">
        <v>13</v>
      </c>
      <c r="E44" s="27" t="s">
        <v>70</v>
      </c>
      <c r="F44" s="27" t="s">
        <v>73</v>
      </c>
      <c r="G44" s="39">
        <v>1</v>
      </c>
      <c r="H44" s="7">
        <v>1200</v>
      </c>
      <c r="I44" s="7">
        <f>Tableau352[[#This Row],[Quantité ]]*Tableau352[[#This Row],[Coût unitaire 
(Hors taxes)]]</f>
        <v>1200</v>
      </c>
      <c r="J44" s="39">
        <v>7</v>
      </c>
      <c r="K44" s="39" t="s">
        <v>167</v>
      </c>
      <c r="L44" s="39" t="s">
        <v>157</v>
      </c>
    </row>
    <row r="45" spans="1:12" s="48" customFormat="1">
      <c r="A45" s="17">
        <v>5385</v>
      </c>
      <c r="B45" s="39" t="s">
        <v>43</v>
      </c>
      <c r="C45" s="17">
        <v>2</v>
      </c>
      <c r="D45" s="35" t="s">
        <v>13</v>
      </c>
      <c r="E45" s="27" t="s">
        <v>70</v>
      </c>
      <c r="F45" s="27" t="s">
        <v>271</v>
      </c>
      <c r="G45" s="39">
        <v>4</v>
      </c>
      <c r="H45" s="7">
        <v>1200</v>
      </c>
      <c r="I45" s="7">
        <f>Tableau352[[#This Row],[Quantité ]]*Tableau352[[#This Row],[Coût unitaire 
(Hors taxes)]]</f>
        <v>4800</v>
      </c>
      <c r="J45" s="39">
        <v>7</v>
      </c>
      <c r="K45" s="39" t="s">
        <v>166</v>
      </c>
      <c r="L45" s="39" t="s">
        <v>160</v>
      </c>
    </row>
    <row r="46" spans="1:12" s="48" customFormat="1">
      <c r="A46" s="17">
        <v>5385</v>
      </c>
      <c r="B46" s="39" t="s">
        <v>43</v>
      </c>
      <c r="C46" s="17">
        <v>2</v>
      </c>
      <c r="D46" s="35" t="s">
        <v>13</v>
      </c>
      <c r="E46" s="27" t="s">
        <v>70</v>
      </c>
      <c r="F46" s="27" t="s">
        <v>272</v>
      </c>
      <c r="G46" s="39">
        <v>1</v>
      </c>
      <c r="H46" s="7">
        <v>1375</v>
      </c>
      <c r="I46" s="7">
        <f>Tableau352[[#This Row],[Quantité ]]*Tableau352[[#This Row],[Coût unitaire 
(Hors taxes)]]</f>
        <v>1375</v>
      </c>
      <c r="J46" s="39">
        <v>7</v>
      </c>
      <c r="K46" s="39" t="s">
        <v>154</v>
      </c>
      <c r="L46" s="39" t="s">
        <v>163</v>
      </c>
    </row>
    <row r="47" spans="1:12" s="48" customFormat="1">
      <c r="A47" s="17">
        <v>5385</v>
      </c>
      <c r="B47" s="39" t="s">
        <v>43</v>
      </c>
      <c r="C47" s="17">
        <v>2</v>
      </c>
      <c r="D47" s="35" t="s">
        <v>13</v>
      </c>
      <c r="E47" s="27" t="s">
        <v>70</v>
      </c>
      <c r="F47" s="27" t="s">
        <v>273</v>
      </c>
      <c r="G47" s="39">
        <v>5</v>
      </c>
      <c r="H47" s="7">
        <v>500</v>
      </c>
      <c r="I47" s="7">
        <f>Tableau352[[#This Row],[Quantité ]]*Tableau352[[#This Row],[Coût unitaire 
(Hors taxes)]]</f>
        <v>2500</v>
      </c>
      <c r="J47" s="39">
        <v>7</v>
      </c>
      <c r="K47" s="39">
        <v>7</v>
      </c>
      <c r="L47" s="39" t="s">
        <v>157</v>
      </c>
    </row>
    <row r="48" spans="1:12" s="48" customFormat="1">
      <c r="A48" s="17">
        <v>5385</v>
      </c>
      <c r="B48" s="39" t="s">
        <v>43</v>
      </c>
      <c r="C48" s="17">
        <v>2</v>
      </c>
      <c r="D48" s="35" t="s">
        <v>13</v>
      </c>
      <c r="E48" s="27" t="s">
        <v>70</v>
      </c>
      <c r="F48" s="27" t="s">
        <v>74</v>
      </c>
      <c r="G48" s="39">
        <v>5</v>
      </c>
      <c r="H48" s="7">
        <v>200</v>
      </c>
      <c r="I48" s="7">
        <f>Tableau352[[#This Row],[Quantité ]]*Tableau352[[#This Row],[Coût unitaire 
(Hors taxes)]]</f>
        <v>1000</v>
      </c>
      <c r="J48" s="39">
        <v>7</v>
      </c>
      <c r="K48" s="39" t="s">
        <v>168</v>
      </c>
      <c r="L48" s="39" t="s">
        <v>157</v>
      </c>
    </row>
    <row r="49" spans="1:12" s="48" customFormat="1">
      <c r="A49" s="17">
        <v>5385</v>
      </c>
      <c r="B49" s="39" t="s">
        <v>43</v>
      </c>
      <c r="C49" s="17">
        <v>2</v>
      </c>
      <c r="D49" s="35" t="s">
        <v>13</v>
      </c>
      <c r="E49" s="27" t="s">
        <v>75</v>
      </c>
      <c r="F49" s="27" t="s">
        <v>76</v>
      </c>
      <c r="G49" s="39">
        <v>1</v>
      </c>
      <c r="H49" s="7">
        <v>875</v>
      </c>
      <c r="I49" s="7">
        <f>Tableau352[[#This Row],[Quantité ]]*Tableau352[[#This Row],[Coût unitaire 
(Hors taxes)]]</f>
        <v>875</v>
      </c>
      <c r="J49" s="39">
        <v>7</v>
      </c>
      <c r="K49" s="39" t="s">
        <v>165</v>
      </c>
      <c r="L49" s="39" t="s">
        <v>159</v>
      </c>
    </row>
    <row r="50" spans="1:12" s="48" customFormat="1" ht="169.75">
      <c r="A50" s="17">
        <v>5385</v>
      </c>
      <c r="B50" s="39" t="s">
        <v>43</v>
      </c>
      <c r="C50" s="17">
        <v>2</v>
      </c>
      <c r="D50" s="35" t="s">
        <v>13</v>
      </c>
      <c r="E50" s="27" t="s">
        <v>77</v>
      </c>
      <c r="F50" s="27" t="s">
        <v>274</v>
      </c>
      <c r="G50" s="39">
        <v>13</v>
      </c>
      <c r="H50" s="7">
        <v>377.99</v>
      </c>
      <c r="I50" s="7">
        <f>Tableau352[[#This Row],[Quantité ]]*Tableau352[[#This Row],[Coût unitaire 
(Hors taxes)]]</f>
        <v>4913.87</v>
      </c>
      <c r="J50" s="39">
        <v>7</v>
      </c>
      <c r="K50" s="39" t="s">
        <v>169</v>
      </c>
      <c r="L50" s="39" t="s">
        <v>164</v>
      </c>
    </row>
    <row r="51" spans="1:12" s="48" customFormat="1">
      <c r="A51" s="17">
        <v>5385</v>
      </c>
      <c r="B51" s="39" t="s">
        <v>43</v>
      </c>
      <c r="C51" s="17">
        <v>2</v>
      </c>
      <c r="D51" s="35" t="s">
        <v>13</v>
      </c>
      <c r="E51" s="27" t="s">
        <v>78</v>
      </c>
      <c r="F51" s="27" t="s">
        <v>79</v>
      </c>
      <c r="G51" s="39">
        <v>40</v>
      </c>
      <c r="H51" s="7">
        <v>20</v>
      </c>
      <c r="I51" s="7">
        <f>Tableau352[[#This Row],[Quantité ]]*Tableau352[[#This Row],[Coût unitaire 
(Hors taxes)]]</f>
        <v>800</v>
      </c>
      <c r="J51" s="39">
        <v>5</v>
      </c>
      <c r="K51" s="39" t="s">
        <v>154</v>
      </c>
      <c r="L51" s="39" t="s">
        <v>163</v>
      </c>
    </row>
    <row r="52" spans="1:12" s="48" customFormat="1">
      <c r="A52" s="17">
        <v>5385</v>
      </c>
      <c r="B52" s="39" t="s">
        <v>43</v>
      </c>
      <c r="C52" s="17">
        <v>2</v>
      </c>
      <c r="D52" s="35" t="s">
        <v>13</v>
      </c>
      <c r="E52" s="27" t="s">
        <v>78</v>
      </c>
      <c r="F52" s="27" t="s">
        <v>79</v>
      </c>
      <c r="G52" s="39">
        <v>2</v>
      </c>
      <c r="H52" s="7">
        <v>20</v>
      </c>
      <c r="I52" s="7">
        <f>Tableau352[[#This Row],[Quantité ]]*Tableau352[[#This Row],[Coût unitaire 
(Hors taxes)]]</f>
        <v>40</v>
      </c>
      <c r="J52" s="39">
        <v>5</v>
      </c>
      <c r="K52" s="39" t="s">
        <v>154</v>
      </c>
      <c r="L52" s="39" t="s">
        <v>155</v>
      </c>
    </row>
    <row r="53" spans="1:12" s="48" customFormat="1">
      <c r="A53" s="17">
        <v>5385</v>
      </c>
      <c r="B53" s="39" t="s">
        <v>43</v>
      </c>
      <c r="C53" s="17">
        <v>2</v>
      </c>
      <c r="D53" s="35" t="s">
        <v>13</v>
      </c>
      <c r="E53" s="27" t="s">
        <v>80</v>
      </c>
      <c r="F53" s="27" t="s">
        <v>81</v>
      </c>
      <c r="G53" s="39">
        <v>1</v>
      </c>
      <c r="H53" s="7">
        <v>1000</v>
      </c>
      <c r="I53" s="7">
        <f>Tableau352[[#This Row],[Quantité ]]*Tableau352[[#This Row],[Coût unitaire 
(Hors taxes)]]</f>
        <v>1000</v>
      </c>
      <c r="J53" s="39">
        <v>3</v>
      </c>
      <c r="K53" s="39" t="s">
        <v>170</v>
      </c>
      <c r="L53" s="39" t="s">
        <v>159</v>
      </c>
    </row>
    <row r="54" spans="1:12" s="48" customFormat="1">
      <c r="A54" s="17">
        <v>5385</v>
      </c>
      <c r="B54" s="39" t="s">
        <v>43</v>
      </c>
      <c r="C54" s="17">
        <v>2</v>
      </c>
      <c r="D54" s="35" t="s">
        <v>13</v>
      </c>
      <c r="E54" s="27" t="s">
        <v>80</v>
      </c>
      <c r="F54" s="27" t="s">
        <v>82</v>
      </c>
      <c r="G54" s="39">
        <v>1</v>
      </c>
      <c r="H54" s="7">
        <v>1000</v>
      </c>
      <c r="I54" s="7">
        <f>Tableau352[[#This Row],[Quantité ]]*Tableau352[[#This Row],[Coût unitaire 
(Hors taxes)]]</f>
        <v>1000</v>
      </c>
      <c r="J54" s="39">
        <v>3</v>
      </c>
      <c r="K54" s="39" t="s">
        <v>170</v>
      </c>
      <c r="L54" s="39" t="s">
        <v>159</v>
      </c>
    </row>
    <row r="55" spans="1:12" s="48" customFormat="1" ht="28.3">
      <c r="A55" s="17">
        <v>5385</v>
      </c>
      <c r="B55" s="39" t="s">
        <v>43</v>
      </c>
      <c r="C55" s="17">
        <v>2</v>
      </c>
      <c r="D55" s="35" t="s">
        <v>13</v>
      </c>
      <c r="E55" s="27" t="s">
        <v>80</v>
      </c>
      <c r="F55" s="27" t="s">
        <v>83</v>
      </c>
      <c r="G55" s="39">
        <v>10</v>
      </c>
      <c r="H55" s="7">
        <v>1100</v>
      </c>
      <c r="I55" s="7">
        <f>Tableau352[[#This Row],[Quantité ]]*Tableau352[[#This Row],[Coût unitaire 
(Hors taxes)]]</f>
        <v>11000</v>
      </c>
      <c r="J55" s="39">
        <v>3</v>
      </c>
      <c r="K55" s="39" t="s">
        <v>170</v>
      </c>
      <c r="L55" s="39" t="s">
        <v>159</v>
      </c>
    </row>
    <row r="56" spans="1:12" s="48" customFormat="1" ht="28.3">
      <c r="A56" s="17">
        <v>5385</v>
      </c>
      <c r="B56" s="39" t="s">
        <v>43</v>
      </c>
      <c r="C56" s="17">
        <v>2</v>
      </c>
      <c r="D56" s="35" t="s">
        <v>13</v>
      </c>
      <c r="E56" s="27" t="s">
        <v>80</v>
      </c>
      <c r="F56" s="27" t="s">
        <v>84</v>
      </c>
      <c r="G56" s="39">
        <v>10</v>
      </c>
      <c r="H56" s="7">
        <v>1099</v>
      </c>
      <c r="I56" s="7">
        <f>Tableau352[[#This Row],[Quantité ]]*Tableau352[[#This Row],[Coût unitaire 
(Hors taxes)]]</f>
        <v>10990</v>
      </c>
      <c r="J56" s="39">
        <v>3</v>
      </c>
      <c r="K56" s="39" t="s">
        <v>170</v>
      </c>
      <c r="L56" s="39" t="s">
        <v>159</v>
      </c>
    </row>
    <row r="57" spans="1:12" s="48" customFormat="1">
      <c r="A57" s="17">
        <v>5385</v>
      </c>
      <c r="B57" s="39" t="s">
        <v>43</v>
      </c>
      <c r="C57" s="17">
        <v>2</v>
      </c>
      <c r="D57" s="35" t="s">
        <v>13</v>
      </c>
      <c r="E57" s="27" t="s">
        <v>85</v>
      </c>
      <c r="F57" s="27" t="s">
        <v>86</v>
      </c>
      <c r="G57" s="39">
        <v>20</v>
      </c>
      <c r="H57" s="7">
        <v>301.99</v>
      </c>
      <c r="I57" s="7">
        <f>Tableau352[[#This Row],[Quantité ]]*Tableau352[[#This Row],[Coût unitaire 
(Hors taxes)]]</f>
        <v>6039.8</v>
      </c>
      <c r="J57" s="39">
        <v>5</v>
      </c>
      <c r="K57" s="39" t="s">
        <v>171</v>
      </c>
      <c r="L57" s="39" t="s">
        <v>163</v>
      </c>
    </row>
    <row r="58" spans="1:12" s="48" customFormat="1" ht="28.3">
      <c r="A58" s="17">
        <v>5385</v>
      </c>
      <c r="B58" s="39" t="s">
        <v>43</v>
      </c>
      <c r="C58" s="17">
        <v>2</v>
      </c>
      <c r="D58" s="35" t="s">
        <v>13</v>
      </c>
      <c r="E58" s="27" t="s">
        <v>85</v>
      </c>
      <c r="F58" s="27" t="s">
        <v>87</v>
      </c>
      <c r="G58" s="39">
        <v>21</v>
      </c>
      <c r="H58" s="7">
        <v>292.99</v>
      </c>
      <c r="I58" s="7">
        <f>Tableau352[[#This Row],[Quantité ]]*Tableau352[[#This Row],[Coût unitaire 
(Hors taxes)]]</f>
        <v>6152.79</v>
      </c>
      <c r="J58" s="39">
        <v>5</v>
      </c>
      <c r="K58" s="39" t="s">
        <v>172</v>
      </c>
      <c r="L58" s="39" t="s">
        <v>159</v>
      </c>
    </row>
    <row r="59" spans="1:12">
      <c r="A59" s="17">
        <v>5385</v>
      </c>
      <c r="B59" s="39" t="s">
        <v>43</v>
      </c>
      <c r="C59" s="17">
        <v>2</v>
      </c>
      <c r="D59" s="35" t="s">
        <v>13</v>
      </c>
      <c r="E59" s="27" t="s">
        <v>88</v>
      </c>
      <c r="F59" s="27" t="s">
        <v>89</v>
      </c>
      <c r="G59" s="39">
        <v>1</v>
      </c>
      <c r="H59" s="7">
        <v>250</v>
      </c>
      <c r="I59" s="7">
        <f>Tableau352[[#This Row],[Quantité ]]*Tableau352[[#This Row],[Coût unitaire 
(Hors taxes)]]</f>
        <v>250</v>
      </c>
      <c r="J59" s="39">
        <v>5</v>
      </c>
      <c r="K59" s="39" t="s">
        <v>171</v>
      </c>
      <c r="L59" s="39" t="s">
        <v>163</v>
      </c>
    </row>
    <row r="60" spans="1:12" ht="28.3">
      <c r="A60" s="17">
        <v>5385</v>
      </c>
      <c r="B60" s="39" t="s">
        <v>43</v>
      </c>
      <c r="C60" s="17">
        <v>2</v>
      </c>
      <c r="D60" s="35" t="s">
        <v>13</v>
      </c>
      <c r="E60" s="27" t="s">
        <v>88</v>
      </c>
      <c r="F60" s="27" t="s">
        <v>90</v>
      </c>
      <c r="G60" s="39">
        <v>9</v>
      </c>
      <c r="H60" s="7">
        <v>1234</v>
      </c>
      <c r="I60" s="7">
        <f>Tableau352[[#This Row],[Quantité ]]*Tableau352[[#This Row],[Coût unitaire 
(Hors taxes)]]</f>
        <v>11106</v>
      </c>
      <c r="J60" s="39">
        <v>5</v>
      </c>
      <c r="K60" s="39" t="s">
        <v>169</v>
      </c>
      <c r="L60" s="39" t="s">
        <v>173</v>
      </c>
    </row>
    <row r="61" spans="1:12">
      <c r="A61" s="17">
        <v>5385</v>
      </c>
      <c r="B61" s="39" t="s">
        <v>43</v>
      </c>
      <c r="C61" s="17">
        <v>2</v>
      </c>
      <c r="D61" s="35" t="s">
        <v>13</v>
      </c>
      <c r="E61" s="27" t="s">
        <v>91</v>
      </c>
      <c r="F61" s="27" t="s">
        <v>92</v>
      </c>
      <c r="G61" s="39">
        <v>21</v>
      </c>
      <c r="H61" s="7">
        <v>174.99</v>
      </c>
      <c r="I61" s="7">
        <f>Tableau352[[#This Row],[Quantité ]]*Tableau352[[#This Row],[Coût unitaire 
(Hors taxes)]]</f>
        <v>3674.79</v>
      </c>
      <c r="J61" s="39">
        <v>7</v>
      </c>
      <c r="K61" s="39" t="s">
        <v>174</v>
      </c>
      <c r="L61" s="39" t="s">
        <v>159</v>
      </c>
    </row>
    <row r="62" spans="1:12">
      <c r="A62" s="17">
        <v>5385</v>
      </c>
      <c r="B62" s="39" t="s">
        <v>43</v>
      </c>
      <c r="C62" s="17">
        <v>2</v>
      </c>
      <c r="D62" s="35" t="s">
        <v>13</v>
      </c>
      <c r="E62" s="27" t="s">
        <v>25</v>
      </c>
      <c r="F62" s="27" t="s">
        <v>93</v>
      </c>
      <c r="G62" s="39">
        <v>1</v>
      </c>
      <c r="H62" s="7">
        <v>175</v>
      </c>
      <c r="I62" s="7">
        <f>Tableau352[[#This Row],[Quantité ]]*Tableau352[[#This Row],[Coût unitaire 
(Hors taxes)]]</f>
        <v>175</v>
      </c>
      <c r="J62" s="39">
        <v>25</v>
      </c>
      <c r="K62" s="39" t="s">
        <v>154</v>
      </c>
      <c r="L62" s="39" t="s">
        <v>157</v>
      </c>
    </row>
    <row r="63" spans="1:12">
      <c r="A63" s="17">
        <v>5385</v>
      </c>
      <c r="B63" s="39" t="s">
        <v>43</v>
      </c>
      <c r="C63" s="17">
        <v>2</v>
      </c>
      <c r="D63" s="35" t="s">
        <v>13</v>
      </c>
      <c r="E63" s="27" t="s">
        <v>25</v>
      </c>
      <c r="F63" s="27" t="s">
        <v>93</v>
      </c>
      <c r="G63" s="39">
        <v>1</v>
      </c>
      <c r="H63" s="7">
        <v>175</v>
      </c>
      <c r="I63" s="7">
        <f>Tableau352[[#This Row],[Quantité ]]*Tableau352[[#This Row],[Coût unitaire 
(Hors taxes)]]</f>
        <v>175</v>
      </c>
      <c r="J63" s="39">
        <v>25</v>
      </c>
      <c r="K63" s="39" t="s">
        <v>154</v>
      </c>
      <c r="L63" s="39" t="s">
        <v>163</v>
      </c>
    </row>
    <row r="64" spans="1:12">
      <c r="A64" s="17">
        <v>5385</v>
      </c>
      <c r="B64" s="39" t="s">
        <v>43</v>
      </c>
      <c r="C64" s="17">
        <v>2</v>
      </c>
      <c r="D64" s="35" t="s">
        <v>13</v>
      </c>
      <c r="E64" s="27" t="s">
        <v>26</v>
      </c>
      <c r="F64" s="27" t="s">
        <v>94</v>
      </c>
      <c r="G64" s="39">
        <v>2</v>
      </c>
      <c r="H64" s="7">
        <v>100</v>
      </c>
      <c r="I64" s="7">
        <f>Tableau352[[#This Row],[Quantité ]]*Tableau352[[#This Row],[Coût unitaire 
(Hors taxes)]]</f>
        <v>200</v>
      </c>
      <c r="J64" s="39">
        <v>5</v>
      </c>
      <c r="K64" s="39" t="s">
        <v>175</v>
      </c>
      <c r="L64" s="39" t="s">
        <v>176</v>
      </c>
    </row>
    <row r="65" spans="1:12" ht="28.3">
      <c r="A65" s="17">
        <v>5385</v>
      </c>
      <c r="B65" s="39" t="s">
        <v>43</v>
      </c>
      <c r="C65" s="17">
        <v>2</v>
      </c>
      <c r="D65" s="35" t="s">
        <v>13</v>
      </c>
      <c r="E65" s="27" t="s">
        <v>95</v>
      </c>
      <c r="F65" s="27" t="s">
        <v>96</v>
      </c>
      <c r="G65" s="39">
        <v>1</v>
      </c>
      <c r="H65" s="7">
        <v>5000</v>
      </c>
      <c r="I65" s="7">
        <f>Tableau352[[#This Row],[Quantité ]]*Tableau352[[#This Row],[Coût unitaire 
(Hors taxes)]]</f>
        <v>5000</v>
      </c>
      <c r="J65" s="39">
        <v>7</v>
      </c>
      <c r="K65" s="39" t="s">
        <v>154</v>
      </c>
      <c r="L65" s="39" t="s">
        <v>160</v>
      </c>
    </row>
    <row r="66" spans="1:12" ht="42.45">
      <c r="A66" s="17">
        <v>5385</v>
      </c>
      <c r="B66" s="39" t="s">
        <v>43</v>
      </c>
      <c r="C66" s="17">
        <v>2</v>
      </c>
      <c r="D66" s="35" t="s">
        <v>13</v>
      </c>
      <c r="E66" s="27" t="s">
        <v>97</v>
      </c>
      <c r="F66" s="27" t="s">
        <v>98</v>
      </c>
      <c r="G66" s="39">
        <v>1</v>
      </c>
      <c r="H66" s="7">
        <f>160*12</f>
        <v>1920</v>
      </c>
      <c r="I66" s="7">
        <f>Tableau352[[#This Row],[Quantité ]]*Tableau352[[#This Row],[Coût unitaire 
(Hors taxes)]]</f>
        <v>1920</v>
      </c>
      <c r="J66" s="39">
        <v>5</v>
      </c>
      <c r="K66" s="39" t="s">
        <v>154</v>
      </c>
      <c r="L66" s="39" t="s">
        <v>160</v>
      </c>
    </row>
    <row r="67" spans="1:12">
      <c r="A67" s="17">
        <v>5385</v>
      </c>
      <c r="B67" s="39" t="s">
        <v>43</v>
      </c>
      <c r="C67" s="17">
        <v>2</v>
      </c>
      <c r="D67" s="35" t="s">
        <v>13</v>
      </c>
      <c r="E67" s="27" t="s">
        <v>99</v>
      </c>
      <c r="F67" s="27" t="s">
        <v>100</v>
      </c>
      <c r="G67" s="39">
        <v>5</v>
      </c>
      <c r="H67" s="7">
        <v>360</v>
      </c>
      <c r="I67" s="7">
        <f>Tableau352[[#This Row],[Quantité ]]*Tableau352[[#This Row],[Coût unitaire 
(Hors taxes)]]</f>
        <v>1800</v>
      </c>
      <c r="J67" s="39">
        <v>5</v>
      </c>
      <c r="K67" s="39" t="s">
        <v>177</v>
      </c>
      <c r="L67" s="39" t="s">
        <v>159</v>
      </c>
    </row>
    <row r="68" spans="1:12">
      <c r="A68" s="17">
        <v>5385</v>
      </c>
      <c r="B68" s="39" t="s">
        <v>43</v>
      </c>
      <c r="C68" s="17">
        <v>2</v>
      </c>
      <c r="D68" s="35" t="s">
        <v>13</v>
      </c>
      <c r="E68" s="27" t="s">
        <v>101</v>
      </c>
      <c r="F68" s="27" t="s">
        <v>102</v>
      </c>
      <c r="G68" s="39">
        <v>1</v>
      </c>
      <c r="H68" s="7">
        <v>800</v>
      </c>
      <c r="I68" s="7">
        <f>Tableau352[[#This Row],[Quantité ]]*Tableau352[[#This Row],[Coût unitaire 
(Hors taxes)]]</f>
        <v>800</v>
      </c>
      <c r="J68" s="39">
        <v>5</v>
      </c>
      <c r="K68" s="39" t="s">
        <v>154</v>
      </c>
      <c r="L68" s="39" t="s">
        <v>155</v>
      </c>
    </row>
    <row r="69" spans="1:12" ht="28.3">
      <c r="A69" s="17">
        <v>5385</v>
      </c>
      <c r="B69" s="39" t="s">
        <v>43</v>
      </c>
      <c r="C69" s="17">
        <v>2</v>
      </c>
      <c r="D69" s="35" t="s">
        <v>13</v>
      </c>
      <c r="E69" s="27" t="s">
        <v>101</v>
      </c>
      <c r="F69" s="27" t="s">
        <v>103</v>
      </c>
      <c r="G69" s="39">
        <v>1</v>
      </c>
      <c r="H69" s="7">
        <v>1000</v>
      </c>
      <c r="I69" s="7">
        <f>Tableau352[[#This Row],[Quantité ]]*Tableau352[[#This Row],[Coût unitaire 
(Hors taxes)]]</f>
        <v>1000</v>
      </c>
      <c r="J69" s="39">
        <v>5</v>
      </c>
      <c r="K69" s="39" t="s">
        <v>154</v>
      </c>
      <c r="L69" s="39" t="s">
        <v>163</v>
      </c>
    </row>
    <row r="70" spans="1:12" ht="28.3">
      <c r="A70" s="17">
        <v>5385</v>
      </c>
      <c r="B70" s="39" t="s">
        <v>43</v>
      </c>
      <c r="C70" s="17">
        <v>2</v>
      </c>
      <c r="D70" s="35" t="s">
        <v>13</v>
      </c>
      <c r="E70" s="27" t="s">
        <v>101</v>
      </c>
      <c r="F70" s="27" t="s">
        <v>104</v>
      </c>
      <c r="G70" s="39">
        <v>1</v>
      </c>
      <c r="H70" s="7">
        <v>1000</v>
      </c>
      <c r="I70" s="7">
        <f>Tableau352[[#This Row],[Quantité ]]*Tableau352[[#This Row],[Coût unitaire 
(Hors taxes)]]</f>
        <v>1000</v>
      </c>
      <c r="J70" s="39">
        <v>7</v>
      </c>
      <c r="K70" s="39" t="s">
        <v>154</v>
      </c>
      <c r="L70" s="39" t="s">
        <v>157</v>
      </c>
    </row>
    <row r="71" spans="1:12" ht="42.45">
      <c r="A71" s="17">
        <v>5385</v>
      </c>
      <c r="B71" s="39" t="s">
        <v>43</v>
      </c>
      <c r="C71" s="17">
        <v>2</v>
      </c>
      <c r="D71" s="35" t="s">
        <v>13</v>
      </c>
      <c r="E71" s="27" t="s">
        <v>101</v>
      </c>
      <c r="F71" s="27" t="s">
        <v>105</v>
      </c>
      <c r="G71" s="39">
        <v>1</v>
      </c>
      <c r="H71" s="7">
        <v>3000</v>
      </c>
      <c r="I71" s="7">
        <f>Tableau352[[#This Row],[Quantité ]]*Tableau352[[#This Row],[Coût unitaire 
(Hors taxes)]]</f>
        <v>3000</v>
      </c>
      <c r="J71" s="39">
        <v>5</v>
      </c>
      <c r="K71" s="39" t="s">
        <v>178</v>
      </c>
      <c r="L71" s="39" t="s">
        <v>163</v>
      </c>
    </row>
    <row r="72" spans="1:12">
      <c r="A72" s="17">
        <v>5385</v>
      </c>
      <c r="B72" s="39" t="s">
        <v>43</v>
      </c>
      <c r="C72" s="17">
        <v>2</v>
      </c>
      <c r="D72" s="35" t="s">
        <v>13</v>
      </c>
      <c r="E72" s="27" t="s">
        <v>101</v>
      </c>
      <c r="F72" s="27" t="s">
        <v>106</v>
      </c>
      <c r="G72" s="39">
        <v>1</v>
      </c>
      <c r="H72" s="7">
        <v>630</v>
      </c>
      <c r="I72" s="7">
        <f>Tableau352[[#This Row],[Quantité ]]*Tableau352[[#This Row],[Coût unitaire 
(Hors taxes)]]</f>
        <v>630</v>
      </c>
      <c r="J72" s="39">
        <v>5</v>
      </c>
      <c r="K72" s="50" t="s">
        <v>9</v>
      </c>
      <c r="L72" s="47" t="s">
        <v>9</v>
      </c>
    </row>
    <row r="73" spans="1:12" ht="42.45">
      <c r="A73" s="17">
        <v>5385</v>
      </c>
      <c r="B73" s="39" t="s">
        <v>43</v>
      </c>
      <c r="C73" s="17">
        <v>2</v>
      </c>
      <c r="D73" s="35" t="s">
        <v>13</v>
      </c>
      <c r="E73" s="27" t="s">
        <v>101</v>
      </c>
      <c r="F73" s="27" t="s">
        <v>107</v>
      </c>
      <c r="G73" s="39">
        <v>4</v>
      </c>
      <c r="H73" s="7">
        <v>2000</v>
      </c>
      <c r="I73" s="7">
        <f>Tableau352[[#This Row],[Quantité ]]*Tableau352[[#This Row],[Coût unitaire 
(Hors taxes)]]</f>
        <v>8000</v>
      </c>
      <c r="J73" s="39">
        <v>5</v>
      </c>
      <c r="K73" s="39" t="s">
        <v>179</v>
      </c>
      <c r="L73" s="39" t="s">
        <v>157</v>
      </c>
    </row>
    <row r="74" spans="1:12">
      <c r="A74" s="17">
        <v>5385</v>
      </c>
      <c r="B74" s="39" t="s">
        <v>43</v>
      </c>
      <c r="C74" s="17">
        <v>2</v>
      </c>
      <c r="D74" s="35" t="s">
        <v>13</v>
      </c>
      <c r="E74" s="27" t="s">
        <v>108</v>
      </c>
      <c r="F74" s="27" t="s">
        <v>275</v>
      </c>
      <c r="G74" s="39">
        <v>5</v>
      </c>
      <c r="H74" s="7">
        <v>200</v>
      </c>
      <c r="I74" s="7">
        <f>Tableau352[[#This Row],[Quantité ]]*Tableau352[[#This Row],[Coût unitaire 
(Hors taxes)]]</f>
        <v>1000</v>
      </c>
      <c r="J74" s="39">
        <v>5</v>
      </c>
      <c r="K74" s="39">
        <v>9.2100000000000009</v>
      </c>
      <c r="L74" s="39" t="s">
        <v>159</v>
      </c>
    </row>
    <row r="75" spans="1:12">
      <c r="A75" s="17">
        <v>5385</v>
      </c>
      <c r="B75" s="39" t="s">
        <v>43</v>
      </c>
      <c r="C75" s="17">
        <v>2</v>
      </c>
      <c r="D75" s="35" t="s">
        <v>13</v>
      </c>
      <c r="E75" s="27" t="s">
        <v>27</v>
      </c>
      <c r="F75" s="27" t="s">
        <v>109</v>
      </c>
      <c r="G75" s="39">
        <v>20</v>
      </c>
      <c r="H75" s="7">
        <v>180</v>
      </c>
      <c r="I75" s="7">
        <f>Tableau352[[#This Row],[Quantité ]]*Tableau352[[#This Row],[Coût unitaire 
(Hors taxes)]]</f>
        <v>3600</v>
      </c>
      <c r="J75" s="39">
        <v>5</v>
      </c>
      <c r="K75" s="39">
        <v>3.14</v>
      </c>
      <c r="L75" s="47" t="s">
        <v>9</v>
      </c>
    </row>
    <row r="76" spans="1:12">
      <c r="A76" s="17">
        <v>5385</v>
      </c>
      <c r="B76" s="39" t="s">
        <v>43</v>
      </c>
      <c r="C76" s="17">
        <v>2</v>
      </c>
      <c r="D76" s="35" t="s">
        <v>13</v>
      </c>
      <c r="E76" s="27" t="s">
        <v>28</v>
      </c>
      <c r="F76" s="27" t="s">
        <v>110</v>
      </c>
      <c r="G76" s="39">
        <v>2</v>
      </c>
      <c r="H76" s="7">
        <v>739</v>
      </c>
      <c r="I76" s="7">
        <f>Tableau352[[#This Row],[Quantité ]]*Tableau352[[#This Row],[Coût unitaire 
(Hors taxes)]]</f>
        <v>1478</v>
      </c>
      <c r="J76" s="39">
        <v>5</v>
      </c>
      <c r="K76" s="39" t="s">
        <v>154</v>
      </c>
      <c r="L76" s="39" t="s">
        <v>164</v>
      </c>
    </row>
    <row r="77" spans="1:12">
      <c r="A77" s="17">
        <v>5385</v>
      </c>
      <c r="B77" s="39" t="s">
        <v>43</v>
      </c>
      <c r="C77" s="17">
        <v>2</v>
      </c>
      <c r="D77" s="35" t="s">
        <v>13</v>
      </c>
      <c r="E77" s="27" t="s">
        <v>28</v>
      </c>
      <c r="F77" s="27" t="s">
        <v>111</v>
      </c>
      <c r="G77" s="39">
        <v>1</v>
      </c>
      <c r="H77" s="7">
        <v>6155</v>
      </c>
      <c r="I77" s="7">
        <f>Tableau352[[#This Row],[Quantité ]]*Tableau352[[#This Row],[Coût unitaire 
(Hors taxes)]]</f>
        <v>6155</v>
      </c>
      <c r="J77" s="39">
        <v>5</v>
      </c>
      <c r="K77" s="39" t="s">
        <v>154</v>
      </c>
      <c r="L77" s="39" t="s">
        <v>160</v>
      </c>
    </row>
    <row r="78" spans="1:12" ht="28.3">
      <c r="A78" s="17">
        <v>5385</v>
      </c>
      <c r="B78" s="39" t="s">
        <v>43</v>
      </c>
      <c r="C78" s="17">
        <v>2</v>
      </c>
      <c r="D78" s="35" t="s">
        <v>13</v>
      </c>
      <c r="E78" s="27" t="s">
        <v>112</v>
      </c>
      <c r="F78" s="27" t="s">
        <v>113</v>
      </c>
      <c r="G78" s="39">
        <v>80</v>
      </c>
      <c r="H78" s="7">
        <v>210</v>
      </c>
      <c r="I78" s="7">
        <f>Tableau352[[#This Row],[Quantité ]]*Tableau352[[#This Row],[Coût unitaire 
(Hors taxes)]]</f>
        <v>16800</v>
      </c>
      <c r="J78" s="39">
        <v>5</v>
      </c>
      <c r="K78" s="39" t="s">
        <v>154</v>
      </c>
      <c r="L78" s="39" t="s">
        <v>164</v>
      </c>
    </row>
    <row r="79" spans="1:12" ht="28.3">
      <c r="A79" s="17">
        <v>5385</v>
      </c>
      <c r="B79" s="39" t="s">
        <v>43</v>
      </c>
      <c r="C79" s="17">
        <v>2</v>
      </c>
      <c r="D79" s="35" t="s">
        <v>13</v>
      </c>
      <c r="E79" s="27" t="s">
        <v>112</v>
      </c>
      <c r="F79" s="27" t="s">
        <v>114</v>
      </c>
      <c r="G79" s="39">
        <v>8</v>
      </c>
      <c r="H79" s="7">
        <v>210</v>
      </c>
      <c r="I79" s="7">
        <f>Tableau352[[#This Row],[Quantité ]]*Tableau352[[#This Row],[Coût unitaire 
(Hors taxes)]]</f>
        <v>1680</v>
      </c>
      <c r="J79" s="39">
        <v>5</v>
      </c>
      <c r="K79" s="39" t="s">
        <v>154</v>
      </c>
      <c r="L79" s="39" t="s">
        <v>180</v>
      </c>
    </row>
    <row r="80" spans="1:12">
      <c r="A80" s="17">
        <v>5385</v>
      </c>
      <c r="B80" s="39" t="s">
        <v>43</v>
      </c>
      <c r="C80" s="17">
        <v>2</v>
      </c>
      <c r="D80" s="35" t="s">
        <v>13</v>
      </c>
      <c r="E80" s="27" t="s">
        <v>115</v>
      </c>
      <c r="F80" s="27" t="s">
        <v>116</v>
      </c>
      <c r="G80" s="39">
        <v>2</v>
      </c>
      <c r="H80" s="7">
        <v>100</v>
      </c>
      <c r="I80" s="7">
        <f>Tableau352[[#This Row],[Quantité ]]*Tableau352[[#This Row],[Coût unitaire 
(Hors taxes)]]</f>
        <v>200</v>
      </c>
      <c r="J80" s="39">
        <v>10</v>
      </c>
      <c r="K80" s="39" t="s">
        <v>181</v>
      </c>
      <c r="L80" s="39" t="s">
        <v>159</v>
      </c>
    </row>
    <row r="81" spans="1:12" ht="127.3">
      <c r="A81" s="17">
        <v>5385</v>
      </c>
      <c r="B81" s="39" t="s">
        <v>43</v>
      </c>
      <c r="C81" s="17">
        <v>2</v>
      </c>
      <c r="D81" s="35" t="s">
        <v>13</v>
      </c>
      <c r="E81" s="27" t="s">
        <v>29</v>
      </c>
      <c r="F81" s="27" t="s">
        <v>117</v>
      </c>
      <c r="G81" s="39">
        <v>20</v>
      </c>
      <c r="H81" s="7">
        <v>1500</v>
      </c>
      <c r="I81" s="7">
        <f>Tableau352[[#This Row],[Quantité ]]*Tableau352[[#This Row],[Coût unitaire 
(Hors taxes)]]</f>
        <v>30000</v>
      </c>
      <c r="J81" s="39">
        <v>5</v>
      </c>
      <c r="K81" s="39" t="s">
        <v>182</v>
      </c>
      <c r="L81" s="47" t="s">
        <v>9</v>
      </c>
    </row>
    <row r="82" spans="1:12" ht="70.75">
      <c r="A82" s="17">
        <v>5385</v>
      </c>
      <c r="B82" s="39" t="s">
        <v>43</v>
      </c>
      <c r="C82" s="17">
        <v>2</v>
      </c>
      <c r="D82" s="35" t="s">
        <v>13</v>
      </c>
      <c r="E82" s="27" t="s">
        <v>29</v>
      </c>
      <c r="F82" s="27" t="s">
        <v>276</v>
      </c>
      <c r="G82" s="39">
        <v>1</v>
      </c>
      <c r="H82" s="7">
        <v>2500</v>
      </c>
      <c r="I82" s="7">
        <f>Tableau352[[#This Row],[Quantité ]]*Tableau352[[#This Row],[Coût unitaire 
(Hors taxes)]]</f>
        <v>2500</v>
      </c>
      <c r="J82" s="39">
        <v>5</v>
      </c>
      <c r="K82" s="39" t="s">
        <v>154</v>
      </c>
      <c r="L82" s="39" t="s">
        <v>161</v>
      </c>
    </row>
    <row r="83" spans="1:12" ht="113.15">
      <c r="A83" s="17">
        <v>5385</v>
      </c>
      <c r="B83" s="39" t="s">
        <v>43</v>
      </c>
      <c r="C83" s="17">
        <v>2</v>
      </c>
      <c r="D83" s="35" t="s">
        <v>13</v>
      </c>
      <c r="E83" s="27" t="s">
        <v>118</v>
      </c>
      <c r="F83" s="27" t="s">
        <v>119</v>
      </c>
      <c r="G83" s="39">
        <v>2</v>
      </c>
      <c r="H83" s="7">
        <v>2700</v>
      </c>
      <c r="I83" s="7">
        <f>Tableau352[[#This Row],[Quantité ]]*Tableau352[[#This Row],[Coût unitaire 
(Hors taxes)]]</f>
        <v>5400</v>
      </c>
      <c r="J83" s="39">
        <v>5</v>
      </c>
      <c r="K83" s="39" t="s">
        <v>182</v>
      </c>
      <c r="L83" s="39" t="s">
        <v>159</v>
      </c>
    </row>
    <row r="84" spans="1:12" ht="70.75">
      <c r="A84" s="17">
        <v>5385</v>
      </c>
      <c r="B84" s="39" t="s">
        <v>43</v>
      </c>
      <c r="C84" s="17">
        <v>2</v>
      </c>
      <c r="D84" s="35" t="s">
        <v>13</v>
      </c>
      <c r="E84" s="27" t="s">
        <v>118</v>
      </c>
      <c r="F84" s="27" t="s">
        <v>277</v>
      </c>
      <c r="G84" s="39">
        <v>40</v>
      </c>
      <c r="H84" s="7">
        <v>2000</v>
      </c>
      <c r="I84" s="7">
        <f>Tableau352[[#This Row],[Quantité ]]*Tableau352[[#This Row],[Coût unitaire 
(Hors taxes)]]</f>
        <v>80000</v>
      </c>
      <c r="J84" s="39">
        <v>5</v>
      </c>
      <c r="K84" s="39" t="s">
        <v>154</v>
      </c>
      <c r="L84" s="39" t="s">
        <v>164</v>
      </c>
    </row>
    <row r="85" spans="1:12">
      <c r="A85" s="17">
        <v>5385</v>
      </c>
      <c r="B85" s="39" t="s">
        <v>43</v>
      </c>
      <c r="C85" s="17">
        <v>2</v>
      </c>
      <c r="D85" s="35" t="s">
        <v>13</v>
      </c>
      <c r="E85" s="27" t="s">
        <v>120</v>
      </c>
      <c r="F85" s="27" t="s">
        <v>121</v>
      </c>
      <c r="G85" s="39">
        <v>1</v>
      </c>
      <c r="H85" s="7">
        <v>1956.46</v>
      </c>
      <c r="I85" s="7">
        <f>Tableau352[[#This Row],[Quantité ]]*Tableau352[[#This Row],[Coût unitaire 
(Hors taxes)]]</f>
        <v>1956.46</v>
      </c>
      <c r="J85" s="39">
        <v>7</v>
      </c>
      <c r="K85" s="39">
        <v>7</v>
      </c>
      <c r="L85" s="39" t="s">
        <v>159</v>
      </c>
    </row>
    <row r="86" spans="1:12" ht="28.3">
      <c r="A86" s="17">
        <v>5385</v>
      </c>
      <c r="B86" s="39" t="s">
        <v>43</v>
      </c>
      <c r="C86" s="17">
        <v>2</v>
      </c>
      <c r="D86" s="35" t="s">
        <v>13</v>
      </c>
      <c r="E86" s="27" t="s">
        <v>122</v>
      </c>
      <c r="F86" s="27" t="s">
        <v>123</v>
      </c>
      <c r="G86" s="39">
        <v>21</v>
      </c>
      <c r="H86" s="7">
        <v>100</v>
      </c>
      <c r="I86" s="7">
        <f>Tableau352[[#This Row],[Quantité ]]*Tableau352[[#This Row],[Coût unitaire 
(Hors taxes)]]</f>
        <v>2100</v>
      </c>
      <c r="J86" s="39">
        <v>5</v>
      </c>
      <c r="K86" s="50" t="s">
        <v>9</v>
      </c>
      <c r="L86" s="39" t="s">
        <v>159</v>
      </c>
    </row>
    <row r="87" spans="1:12" ht="28.3">
      <c r="A87" s="17">
        <v>5385</v>
      </c>
      <c r="B87" s="39" t="s">
        <v>43</v>
      </c>
      <c r="C87" s="17">
        <v>2</v>
      </c>
      <c r="D87" s="35" t="s">
        <v>13</v>
      </c>
      <c r="E87" s="27" t="s">
        <v>124</v>
      </c>
      <c r="F87" s="27" t="s">
        <v>125</v>
      </c>
      <c r="G87" s="39">
        <v>1</v>
      </c>
      <c r="H87" s="7">
        <v>1149</v>
      </c>
      <c r="I87" s="7">
        <f>Tableau352[[#This Row],[Quantité ]]*Tableau352[[#This Row],[Coût unitaire 
(Hors taxes)]]</f>
        <v>1149</v>
      </c>
      <c r="J87" s="39">
        <v>5</v>
      </c>
      <c r="K87" s="39" t="s">
        <v>154</v>
      </c>
      <c r="L87" s="39" t="s">
        <v>160</v>
      </c>
    </row>
    <row r="88" spans="1:12">
      <c r="A88" s="17">
        <v>5385</v>
      </c>
      <c r="B88" s="39" t="s">
        <v>43</v>
      </c>
      <c r="C88" s="17">
        <v>2</v>
      </c>
      <c r="D88" s="35" t="s">
        <v>13</v>
      </c>
      <c r="E88" s="27" t="s">
        <v>126</v>
      </c>
      <c r="F88" s="27" t="s">
        <v>127</v>
      </c>
      <c r="G88" s="39">
        <v>5</v>
      </c>
      <c r="H88" s="7">
        <v>100</v>
      </c>
      <c r="I88" s="7">
        <f>Tableau352[[#This Row],[Quantité ]]*Tableau352[[#This Row],[Coût unitaire 
(Hors taxes)]]</f>
        <v>500</v>
      </c>
      <c r="J88" s="39">
        <v>3</v>
      </c>
      <c r="K88" s="39">
        <v>9.2100000000000009</v>
      </c>
      <c r="L88" s="39" t="s">
        <v>159</v>
      </c>
    </row>
    <row r="89" spans="1:12">
      <c r="A89" s="17">
        <v>5385</v>
      </c>
      <c r="B89" s="39" t="s">
        <v>43</v>
      </c>
      <c r="C89" s="17">
        <v>2</v>
      </c>
      <c r="D89" s="35" t="s">
        <v>13</v>
      </c>
      <c r="E89" s="27" t="s">
        <v>126</v>
      </c>
      <c r="F89" s="27" t="s">
        <v>128</v>
      </c>
      <c r="G89" s="39">
        <v>3</v>
      </c>
      <c r="H89" s="7">
        <v>250</v>
      </c>
      <c r="I89" s="7">
        <f>Tableau352[[#This Row],[Quantité ]]*Tableau352[[#This Row],[Coût unitaire 
(Hors taxes)]]</f>
        <v>750</v>
      </c>
      <c r="J89" s="39">
        <v>5</v>
      </c>
      <c r="K89" s="39">
        <v>9.2100000000000009</v>
      </c>
      <c r="L89" s="39" t="s">
        <v>159</v>
      </c>
    </row>
    <row r="90" spans="1:12" ht="141.44999999999999">
      <c r="A90" s="17">
        <v>5385</v>
      </c>
      <c r="B90" s="39" t="s">
        <v>43</v>
      </c>
      <c r="C90" s="17">
        <v>2</v>
      </c>
      <c r="D90" s="35" t="s">
        <v>13</v>
      </c>
      <c r="E90" s="27" t="s">
        <v>129</v>
      </c>
      <c r="F90" s="27" t="s">
        <v>130</v>
      </c>
      <c r="G90" s="39">
        <v>5</v>
      </c>
      <c r="H90" s="7">
        <v>1141</v>
      </c>
      <c r="I90" s="7">
        <f>Tableau352[[#This Row],[Quantité ]]*Tableau352[[#This Row],[Coût unitaire 
(Hors taxes)]]</f>
        <v>5705</v>
      </c>
      <c r="J90" s="39">
        <v>3</v>
      </c>
      <c r="K90" s="39">
        <v>9.11</v>
      </c>
      <c r="L90" s="39" t="s">
        <v>157</v>
      </c>
    </row>
    <row r="91" spans="1:12">
      <c r="A91" s="17">
        <v>5385</v>
      </c>
      <c r="B91" s="39" t="s">
        <v>43</v>
      </c>
      <c r="C91" s="17">
        <v>2</v>
      </c>
      <c r="D91" s="35" t="s">
        <v>13</v>
      </c>
      <c r="E91" s="27" t="s">
        <v>131</v>
      </c>
      <c r="F91" s="27" t="s">
        <v>132</v>
      </c>
      <c r="G91" s="39">
        <v>20</v>
      </c>
      <c r="H91" s="7">
        <v>2022</v>
      </c>
      <c r="I91" s="7">
        <f>Tableau352[[#This Row],[Quantité ]]*Tableau352[[#This Row],[Coût unitaire 
(Hors taxes)]]</f>
        <v>40440</v>
      </c>
      <c r="J91" s="39">
        <v>5</v>
      </c>
      <c r="K91" s="39">
        <v>6.21</v>
      </c>
      <c r="L91" s="39" t="s">
        <v>163</v>
      </c>
    </row>
    <row r="92" spans="1:12" ht="28.3">
      <c r="A92" s="17">
        <v>5385</v>
      </c>
      <c r="B92" s="39" t="s">
        <v>43</v>
      </c>
      <c r="C92" s="17">
        <v>2</v>
      </c>
      <c r="D92" s="35" t="s">
        <v>13</v>
      </c>
      <c r="E92" s="27" t="s">
        <v>55</v>
      </c>
      <c r="F92" s="27" t="s">
        <v>133</v>
      </c>
      <c r="G92" s="39">
        <v>21</v>
      </c>
      <c r="H92" s="7">
        <v>30</v>
      </c>
      <c r="I92" s="7">
        <f>Tableau352[[#This Row],[Quantité ]]*Tableau352[[#This Row],[Coût unitaire 
(Hors taxes)]]</f>
        <v>630</v>
      </c>
      <c r="J92" s="39">
        <v>5</v>
      </c>
      <c r="K92" s="39" t="s">
        <v>154</v>
      </c>
      <c r="L92" s="39" t="s">
        <v>157</v>
      </c>
    </row>
    <row r="93" spans="1:12" ht="28.3">
      <c r="A93" s="17">
        <v>5385</v>
      </c>
      <c r="B93" s="39" t="s">
        <v>43</v>
      </c>
      <c r="C93" s="17">
        <v>2</v>
      </c>
      <c r="D93" s="35" t="s">
        <v>13</v>
      </c>
      <c r="E93" s="27" t="s">
        <v>134</v>
      </c>
      <c r="F93" s="27" t="s">
        <v>135</v>
      </c>
      <c r="G93" s="39">
        <v>1</v>
      </c>
      <c r="H93" s="7">
        <v>3241</v>
      </c>
      <c r="I93" s="7">
        <f>Tableau352[[#This Row],[Quantité ]]*Tableau352[[#This Row],[Coût unitaire 
(Hors taxes)]]</f>
        <v>3241</v>
      </c>
      <c r="J93" s="39">
        <v>5</v>
      </c>
      <c r="K93" s="39" t="s">
        <v>154</v>
      </c>
      <c r="L93" s="39" t="s">
        <v>163</v>
      </c>
    </row>
    <row r="94" spans="1:12">
      <c r="A94" s="17">
        <v>5385</v>
      </c>
      <c r="B94" s="39" t="s">
        <v>43</v>
      </c>
      <c r="C94" s="17">
        <v>2</v>
      </c>
      <c r="D94" s="35" t="s">
        <v>13</v>
      </c>
      <c r="E94" s="27" t="s">
        <v>136</v>
      </c>
      <c r="F94" s="27" t="s">
        <v>137</v>
      </c>
      <c r="G94" s="39">
        <v>11</v>
      </c>
      <c r="H94" s="7">
        <v>170.49</v>
      </c>
      <c r="I94" s="7">
        <f>Tableau352[[#This Row],[Quantité ]]*Tableau352[[#This Row],[Coût unitaire 
(Hors taxes)]]</f>
        <v>1875.39</v>
      </c>
      <c r="J94" s="39">
        <v>5</v>
      </c>
      <c r="K94" s="39" t="s">
        <v>172</v>
      </c>
      <c r="L94" s="39" t="s">
        <v>159</v>
      </c>
    </row>
    <row r="95" spans="1:12" ht="99">
      <c r="A95" s="17">
        <v>5385</v>
      </c>
      <c r="B95" s="39" t="s">
        <v>43</v>
      </c>
      <c r="C95" s="17">
        <v>2</v>
      </c>
      <c r="D95" s="35" t="s">
        <v>13</v>
      </c>
      <c r="E95" s="27" t="s">
        <v>138</v>
      </c>
      <c r="F95" s="27" t="s">
        <v>278</v>
      </c>
      <c r="G95" s="39">
        <v>20</v>
      </c>
      <c r="H95" s="7">
        <v>985</v>
      </c>
      <c r="I95" s="7">
        <f>Tableau352[[#This Row],[Quantité ]]*Tableau352[[#This Row],[Coût unitaire 
(Hors taxes)]]</f>
        <v>19700</v>
      </c>
      <c r="J95" s="39">
        <v>5</v>
      </c>
      <c r="K95" s="39" t="s">
        <v>183</v>
      </c>
      <c r="L95" s="39" t="s">
        <v>160</v>
      </c>
    </row>
    <row r="96" spans="1:12" ht="99">
      <c r="A96" s="17">
        <v>5385</v>
      </c>
      <c r="B96" s="39" t="s">
        <v>43</v>
      </c>
      <c r="C96" s="17">
        <v>2</v>
      </c>
      <c r="D96" s="35" t="s">
        <v>13</v>
      </c>
      <c r="E96" s="27" t="s">
        <v>138</v>
      </c>
      <c r="F96" s="27" t="s">
        <v>139</v>
      </c>
      <c r="G96" s="39">
        <v>1</v>
      </c>
      <c r="H96" s="7">
        <v>41625</v>
      </c>
      <c r="I96" s="7">
        <f>Tableau352[[#This Row],[Quantité ]]*Tableau352[[#This Row],[Coût unitaire 
(Hors taxes)]]</f>
        <v>41625</v>
      </c>
      <c r="J96" s="39">
        <v>5</v>
      </c>
      <c r="K96" s="39" t="s">
        <v>154</v>
      </c>
      <c r="L96" s="39" t="s">
        <v>160</v>
      </c>
    </row>
    <row r="97" spans="1:12" ht="70.75">
      <c r="A97" s="17">
        <v>5385</v>
      </c>
      <c r="B97" s="39" t="s">
        <v>43</v>
      </c>
      <c r="C97" s="17">
        <v>2</v>
      </c>
      <c r="D97" s="35" t="s">
        <v>13</v>
      </c>
      <c r="E97" s="27" t="s">
        <v>138</v>
      </c>
      <c r="F97" s="27" t="s">
        <v>140</v>
      </c>
      <c r="G97" s="39">
        <v>1</v>
      </c>
      <c r="H97" s="7">
        <v>26342</v>
      </c>
      <c r="I97" s="7">
        <f>Tableau352[[#This Row],[Quantité ]]*Tableau352[[#This Row],[Coût unitaire 
(Hors taxes)]]</f>
        <v>26342</v>
      </c>
      <c r="J97" s="39">
        <v>5</v>
      </c>
      <c r="K97" s="39" t="s">
        <v>154</v>
      </c>
      <c r="L97" s="39" t="s">
        <v>160</v>
      </c>
    </row>
    <row r="98" spans="1:12" ht="28.3">
      <c r="A98" s="17">
        <v>5385</v>
      </c>
      <c r="B98" s="39" t="s">
        <v>43</v>
      </c>
      <c r="C98" s="17">
        <v>2</v>
      </c>
      <c r="D98" s="35" t="s">
        <v>13</v>
      </c>
      <c r="E98" s="27" t="s">
        <v>141</v>
      </c>
      <c r="F98" s="27" t="s">
        <v>142</v>
      </c>
      <c r="G98" s="39">
        <v>4</v>
      </c>
      <c r="H98" s="7">
        <v>250</v>
      </c>
      <c r="I98" s="7">
        <f>Tableau352[[#This Row],[Quantité ]]*Tableau352[[#This Row],[Coût unitaire 
(Hors taxes)]]</f>
        <v>1000</v>
      </c>
      <c r="J98" s="39">
        <v>7</v>
      </c>
      <c r="K98" s="39" t="s">
        <v>154</v>
      </c>
      <c r="L98" s="39" t="s">
        <v>184</v>
      </c>
    </row>
    <row r="99" spans="1:12">
      <c r="A99" s="17">
        <v>5385</v>
      </c>
      <c r="B99" s="39" t="s">
        <v>43</v>
      </c>
      <c r="C99" s="17">
        <v>2</v>
      </c>
      <c r="D99" s="35" t="s">
        <v>13</v>
      </c>
      <c r="E99" s="27" t="s">
        <v>31</v>
      </c>
      <c r="F99" s="27" t="s">
        <v>143</v>
      </c>
      <c r="G99" s="39">
        <v>5</v>
      </c>
      <c r="H99" s="7">
        <v>1625.21</v>
      </c>
      <c r="I99" s="7">
        <f>Tableau352[[#This Row],[Quantité ]]*Tableau352[[#This Row],[Coût unitaire 
(Hors taxes)]]</f>
        <v>8126.05</v>
      </c>
      <c r="J99" s="39">
        <v>5</v>
      </c>
      <c r="K99" s="39" t="s">
        <v>154</v>
      </c>
      <c r="L99" s="39" t="s">
        <v>160</v>
      </c>
    </row>
    <row r="100" spans="1:12" ht="28.3">
      <c r="A100" s="17">
        <v>5385</v>
      </c>
      <c r="B100" s="39" t="s">
        <v>43</v>
      </c>
      <c r="C100" s="17">
        <v>2</v>
      </c>
      <c r="D100" s="35" t="s">
        <v>13</v>
      </c>
      <c r="E100" s="27" t="s">
        <v>31</v>
      </c>
      <c r="F100" s="27" t="s">
        <v>279</v>
      </c>
      <c r="G100" s="39">
        <v>3</v>
      </c>
      <c r="H100" s="7">
        <v>866.9</v>
      </c>
      <c r="I100" s="7">
        <f>Tableau352[[#This Row],[Quantité ]]*Tableau352[[#This Row],[Coût unitaire 
(Hors taxes)]]</f>
        <v>2600.6999999999998</v>
      </c>
      <c r="J100" s="39">
        <v>5</v>
      </c>
      <c r="K100" s="39" t="s">
        <v>154</v>
      </c>
      <c r="L100" s="39" t="s">
        <v>164</v>
      </c>
    </row>
    <row r="101" spans="1:12">
      <c r="A101" s="17">
        <v>5385</v>
      </c>
      <c r="B101" s="39" t="s">
        <v>43</v>
      </c>
      <c r="C101" s="17">
        <v>2</v>
      </c>
      <c r="D101" s="35" t="s">
        <v>13</v>
      </c>
      <c r="E101" s="27" t="s">
        <v>144</v>
      </c>
      <c r="F101" s="27" t="s">
        <v>280</v>
      </c>
      <c r="G101" s="39">
        <v>8</v>
      </c>
      <c r="H101" s="7">
        <v>50</v>
      </c>
      <c r="I101" s="7">
        <f>Tableau352[[#This Row],[Quantité ]]*Tableau352[[#This Row],[Coût unitaire 
(Hors taxes)]]</f>
        <v>400</v>
      </c>
      <c r="J101" s="39">
        <v>7</v>
      </c>
      <c r="K101" s="39" t="s">
        <v>185</v>
      </c>
      <c r="L101" s="39" t="s">
        <v>163</v>
      </c>
    </row>
    <row r="102" spans="1:12" ht="28.3">
      <c r="A102" s="17">
        <v>5385</v>
      </c>
      <c r="B102" s="39" t="s">
        <v>43</v>
      </c>
      <c r="C102" s="17">
        <v>2</v>
      </c>
      <c r="D102" s="35" t="s">
        <v>13</v>
      </c>
      <c r="E102" s="27" t="s">
        <v>144</v>
      </c>
      <c r="F102" s="27" t="s">
        <v>145</v>
      </c>
      <c r="G102" s="39">
        <v>10</v>
      </c>
      <c r="H102" s="7">
        <v>670</v>
      </c>
      <c r="I102" s="7">
        <f>Tableau352[[#This Row],[Quantité ]]*Tableau352[[#This Row],[Coût unitaire 
(Hors taxes)]]</f>
        <v>6700</v>
      </c>
      <c r="J102" s="39">
        <v>3</v>
      </c>
      <c r="K102" s="39" t="s">
        <v>170</v>
      </c>
      <c r="L102" s="39" t="s">
        <v>159</v>
      </c>
    </row>
    <row r="103" spans="1:12" ht="28.3">
      <c r="A103" s="17">
        <v>5385</v>
      </c>
      <c r="B103" s="39" t="s">
        <v>43</v>
      </c>
      <c r="C103" s="17">
        <v>2</v>
      </c>
      <c r="D103" s="35" t="s">
        <v>13</v>
      </c>
      <c r="E103" s="27" t="s">
        <v>144</v>
      </c>
      <c r="F103" s="27" t="s">
        <v>146</v>
      </c>
      <c r="G103" s="39">
        <v>10</v>
      </c>
      <c r="H103" s="7">
        <v>779</v>
      </c>
      <c r="I103" s="7">
        <f>Tableau352[[#This Row],[Quantité ]]*Tableau352[[#This Row],[Coût unitaire 
(Hors taxes)]]</f>
        <v>7790</v>
      </c>
      <c r="J103" s="39">
        <v>3</v>
      </c>
      <c r="K103" s="39" t="s">
        <v>170</v>
      </c>
      <c r="L103" s="39" t="s">
        <v>159</v>
      </c>
    </row>
    <row r="104" spans="1:12" ht="28.3">
      <c r="A104" s="17">
        <v>5385</v>
      </c>
      <c r="B104" s="39" t="s">
        <v>43</v>
      </c>
      <c r="C104" s="17">
        <v>2</v>
      </c>
      <c r="D104" s="35" t="s">
        <v>13</v>
      </c>
      <c r="E104" s="27" t="s">
        <v>144</v>
      </c>
      <c r="F104" s="27" t="s">
        <v>147</v>
      </c>
      <c r="G104" s="39">
        <v>10</v>
      </c>
      <c r="H104" s="7">
        <v>820</v>
      </c>
      <c r="I104" s="7">
        <f>Tableau352[[#This Row],[Quantité ]]*Tableau352[[#This Row],[Coût unitaire 
(Hors taxes)]]</f>
        <v>8200</v>
      </c>
      <c r="J104" s="39">
        <v>3</v>
      </c>
      <c r="K104" s="39" t="s">
        <v>170</v>
      </c>
      <c r="L104" s="39" t="s">
        <v>159</v>
      </c>
    </row>
    <row r="105" spans="1:12" ht="28.3">
      <c r="A105" s="17">
        <v>5385</v>
      </c>
      <c r="B105" s="39" t="s">
        <v>43</v>
      </c>
      <c r="C105" s="17">
        <v>2</v>
      </c>
      <c r="D105" s="35" t="s">
        <v>13</v>
      </c>
      <c r="E105" s="27" t="s">
        <v>144</v>
      </c>
      <c r="F105" s="27" t="s">
        <v>148</v>
      </c>
      <c r="G105" s="39">
        <v>1</v>
      </c>
      <c r="H105" s="7">
        <v>670</v>
      </c>
      <c r="I105" s="7">
        <f>Tableau352[[#This Row],[Quantité ]]*Tableau352[[#This Row],[Coût unitaire 
(Hors taxes)]]</f>
        <v>670</v>
      </c>
      <c r="J105" s="39">
        <v>3</v>
      </c>
      <c r="K105" s="39" t="s">
        <v>170</v>
      </c>
      <c r="L105" s="39" t="s">
        <v>159</v>
      </c>
    </row>
    <row r="106" spans="1:12" ht="28.3">
      <c r="A106" s="17">
        <v>5385</v>
      </c>
      <c r="B106" s="39" t="s">
        <v>43</v>
      </c>
      <c r="C106" s="17">
        <v>2</v>
      </c>
      <c r="D106" s="35" t="s">
        <v>13</v>
      </c>
      <c r="E106" s="27" t="s">
        <v>144</v>
      </c>
      <c r="F106" s="27" t="s">
        <v>149</v>
      </c>
      <c r="G106" s="39">
        <v>1</v>
      </c>
      <c r="H106" s="7">
        <v>779</v>
      </c>
      <c r="I106" s="7">
        <f>Tableau352[[#This Row],[Quantité ]]*Tableau352[[#This Row],[Coût unitaire 
(Hors taxes)]]</f>
        <v>779</v>
      </c>
      <c r="J106" s="39">
        <v>3</v>
      </c>
      <c r="K106" s="39" t="s">
        <v>170</v>
      </c>
      <c r="L106" s="39" t="s">
        <v>159</v>
      </c>
    </row>
    <row r="107" spans="1:12" ht="28.3">
      <c r="A107" s="17">
        <v>5385</v>
      </c>
      <c r="B107" s="39" t="s">
        <v>43</v>
      </c>
      <c r="C107" s="17">
        <v>2</v>
      </c>
      <c r="D107" s="35" t="s">
        <v>13</v>
      </c>
      <c r="E107" s="27" t="s">
        <v>144</v>
      </c>
      <c r="F107" s="27" t="s">
        <v>150</v>
      </c>
      <c r="G107" s="39">
        <v>1</v>
      </c>
      <c r="H107" s="7">
        <v>820</v>
      </c>
      <c r="I107" s="7">
        <f>Tableau352[[#This Row],[Quantité ]]*Tableau352[[#This Row],[Coût unitaire 
(Hors taxes)]]</f>
        <v>820</v>
      </c>
      <c r="J107" s="39">
        <v>3</v>
      </c>
      <c r="K107" s="39" t="s">
        <v>170</v>
      </c>
      <c r="L107" s="39" t="s">
        <v>159</v>
      </c>
    </row>
    <row r="108" spans="1:12" ht="28.3">
      <c r="A108" s="17">
        <v>5385</v>
      </c>
      <c r="B108" s="39" t="s">
        <v>43</v>
      </c>
      <c r="C108" s="17">
        <v>2</v>
      </c>
      <c r="D108" s="35" t="s">
        <v>13</v>
      </c>
      <c r="E108" s="27" t="s">
        <v>151</v>
      </c>
      <c r="F108" s="27" t="s">
        <v>152</v>
      </c>
      <c r="G108" s="39">
        <v>21</v>
      </c>
      <c r="H108" s="7">
        <v>182</v>
      </c>
      <c r="I108" s="7">
        <f>Tableau352[[#This Row],[Quantité ]]*Tableau352[[#This Row],[Coût unitaire 
(Hors taxes)]]</f>
        <v>3822</v>
      </c>
      <c r="J108" s="39">
        <v>5</v>
      </c>
      <c r="K108" s="39" t="s">
        <v>186</v>
      </c>
      <c r="L108" s="39" t="s">
        <v>157</v>
      </c>
    </row>
    <row r="109" spans="1:12" ht="28.3">
      <c r="A109" s="17">
        <v>5385</v>
      </c>
      <c r="B109" s="39" t="s">
        <v>43</v>
      </c>
      <c r="C109" s="17">
        <v>2</v>
      </c>
      <c r="D109" s="35" t="s">
        <v>13</v>
      </c>
      <c r="E109" s="41" t="s">
        <v>151</v>
      </c>
      <c r="F109" s="41" t="s">
        <v>153</v>
      </c>
      <c r="G109" s="42">
        <v>2</v>
      </c>
      <c r="H109" s="7">
        <v>300</v>
      </c>
      <c r="I109" s="7">
        <f>Tableau352[[#This Row],[Quantité ]]*Tableau352[[#This Row],[Coût unitaire 
(Hors taxes)]]</f>
        <v>600</v>
      </c>
      <c r="J109" s="42">
        <v>5</v>
      </c>
      <c r="K109" s="42" t="s">
        <v>186</v>
      </c>
      <c r="L109" s="42" t="s">
        <v>157</v>
      </c>
    </row>
  </sheetData>
  <sheetProtection selectLockedCells="1" sort="0"/>
  <mergeCells count="2">
    <mergeCell ref="A3:L3"/>
    <mergeCell ref="A4:L4"/>
  </mergeCells>
  <printOptions horizontalCentered="1"/>
  <pageMargins left="0" right="0" top="0.39370078740157483" bottom="0.39370078740157483" header="0" footer="0"/>
  <pageSetup paperSize="5" scale="77" fitToHeight="0" orientation="landscape" r:id="rId1"/>
  <headerFooter>
    <oddFooter>&amp;R&amp;6&amp;P de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C5FEC-7455-4596-84AC-8AFB10793FAB}">
  <sheetPr>
    <tabColor rgb="FF92D050"/>
    <pageSetUpPr fitToPage="1"/>
  </sheetPr>
  <dimension ref="A1:L71"/>
  <sheetViews>
    <sheetView tabSelected="1" zoomScale="80" zoomScaleNormal="80" workbookViewId="0">
      <pane ySplit="6" topLeftCell="A7" activePane="bottomLeft" state="frozen"/>
      <selection activeCell="F6" sqref="F6"/>
      <selection pane="bottomLeft" activeCell="F6" sqref="F6"/>
    </sheetView>
  </sheetViews>
  <sheetFormatPr baseColWidth="10" defaultColWidth="11.5625" defaultRowHeight="14.6"/>
  <cols>
    <col min="1" max="1" width="10.125" style="12" customWidth="1"/>
    <col min="2" max="2" width="16.6875" style="12" customWidth="1"/>
    <col min="3" max="3" width="8.125" style="32" customWidth="1"/>
    <col min="4" max="4" width="19.0625" style="32" customWidth="1"/>
    <col min="5" max="5" width="10.75" style="13" bestFit="1" customWidth="1"/>
    <col min="6" max="6" width="90.6875" style="13" customWidth="1"/>
    <col min="7" max="7" width="8.9375" style="12" customWidth="1"/>
    <col min="8" max="8" width="13.0625" style="8" customWidth="1"/>
    <col min="9" max="9" width="13.375" style="8" hidden="1" customWidth="1"/>
    <col min="10" max="10" width="10.25" style="12" hidden="1" customWidth="1"/>
    <col min="11" max="11" width="11.3125" style="20" hidden="1" customWidth="1"/>
    <col min="12" max="12" width="14.9375" style="20" hidden="1" customWidth="1"/>
    <col min="13" max="16384" width="11.5625" style="3"/>
  </cols>
  <sheetData>
    <row r="1" spans="1:12" s="14" customFormat="1" ht="15">
      <c r="A1" s="28"/>
      <c r="B1" s="28"/>
      <c r="C1" s="15"/>
      <c r="D1" s="26"/>
      <c r="E1" s="15"/>
      <c r="F1" s="29"/>
      <c r="G1" s="29"/>
      <c r="H1" s="26"/>
      <c r="I1" s="21"/>
      <c r="J1" s="21"/>
      <c r="K1" s="15"/>
      <c r="L1" s="30"/>
    </row>
    <row r="2" spans="1:12" s="14" customFormat="1" ht="15">
      <c r="A2" s="26"/>
      <c r="B2" s="26"/>
      <c r="C2" s="15"/>
      <c r="D2" s="26"/>
      <c r="E2" s="15"/>
      <c r="F2" s="29"/>
      <c r="G2" s="29"/>
      <c r="H2" s="26"/>
      <c r="I2" s="21"/>
      <c r="J2" s="21"/>
      <c r="K2" s="15"/>
      <c r="L2" s="30"/>
    </row>
    <row r="3" spans="1:12" s="14" customFormat="1" ht="20.6">
      <c r="A3" s="26"/>
      <c r="B3" s="26"/>
      <c r="C3" s="15"/>
      <c r="D3" s="57" t="str">
        <f>MAO!A3</f>
        <v>DEP 5385 - Soutien informatique</v>
      </c>
      <c r="E3" s="57"/>
      <c r="F3" s="57"/>
      <c r="G3" s="57"/>
      <c r="H3" s="57"/>
      <c r="I3" s="57"/>
      <c r="J3" s="57"/>
      <c r="K3" s="15"/>
      <c r="L3" s="30"/>
    </row>
    <row r="4" spans="1:12" s="14" customFormat="1" ht="16.75">
      <c r="A4" s="58" t="s">
        <v>259</v>
      </c>
      <c r="B4" s="58"/>
      <c r="C4" s="58"/>
      <c r="D4" s="58"/>
      <c r="E4" s="58"/>
      <c r="F4" s="58"/>
      <c r="G4" s="58"/>
      <c r="H4" s="58"/>
      <c r="I4" s="58"/>
      <c r="J4" s="58"/>
      <c r="K4" s="58"/>
      <c r="L4" s="30"/>
    </row>
    <row r="5" spans="1:12" s="14" customFormat="1" ht="15">
      <c r="A5" s="26"/>
      <c r="B5" s="26"/>
      <c r="C5" s="15"/>
      <c r="D5" s="26"/>
      <c r="E5" s="15"/>
      <c r="F5" s="29"/>
      <c r="G5" s="29"/>
      <c r="H5" s="26"/>
      <c r="I5" s="21"/>
      <c r="J5" s="21"/>
      <c r="K5" s="15"/>
      <c r="L5" s="30"/>
    </row>
    <row r="6" spans="1:12" s="1" customFormat="1" ht="51" customHeight="1">
      <c r="A6" s="9" t="s">
        <v>0</v>
      </c>
      <c r="B6" s="9" t="s">
        <v>14</v>
      </c>
      <c r="C6" s="4" t="s">
        <v>1</v>
      </c>
      <c r="D6" s="4" t="s">
        <v>10</v>
      </c>
      <c r="E6" s="4" t="s">
        <v>2</v>
      </c>
      <c r="F6" s="4" t="s">
        <v>3</v>
      </c>
      <c r="G6" s="4" t="s">
        <v>4</v>
      </c>
      <c r="H6" s="4" t="s">
        <v>5</v>
      </c>
      <c r="I6" s="5" t="s">
        <v>11</v>
      </c>
      <c r="J6" s="6" t="s">
        <v>40</v>
      </c>
      <c r="K6" s="4" t="s">
        <v>7</v>
      </c>
      <c r="L6" s="9" t="s">
        <v>8</v>
      </c>
    </row>
    <row r="7" spans="1:12" s="2" customFormat="1">
      <c r="A7" s="10">
        <v>5385</v>
      </c>
      <c r="B7" s="34" t="s">
        <v>43</v>
      </c>
      <c r="C7" s="17">
        <v>3</v>
      </c>
      <c r="D7" s="17" t="s">
        <v>41</v>
      </c>
      <c r="E7" s="33" t="s">
        <v>187</v>
      </c>
      <c r="F7" s="44" t="s">
        <v>188</v>
      </c>
      <c r="G7" s="17">
        <v>22</v>
      </c>
      <c r="H7" s="7">
        <v>20</v>
      </c>
      <c r="I7" s="7">
        <f>G7*H7</f>
        <v>440</v>
      </c>
      <c r="J7" s="22">
        <v>10</v>
      </c>
      <c r="K7" s="16" t="s">
        <v>9</v>
      </c>
      <c r="L7" s="10" t="s">
        <v>20</v>
      </c>
    </row>
    <row r="8" spans="1:12" s="2" customFormat="1">
      <c r="A8" s="10">
        <v>5385</v>
      </c>
      <c r="B8" s="34" t="s">
        <v>43</v>
      </c>
      <c r="C8" s="17">
        <v>3</v>
      </c>
      <c r="D8" s="17" t="s">
        <v>41</v>
      </c>
      <c r="E8" s="33" t="s">
        <v>187</v>
      </c>
      <c r="F8" s="27" t="s">
        <v>189</v>
      </c>
      <c r="G8" s="17">
        <v>22</v>
      </c>
      <c r="H8" s="7">
        <v>20</v>
      </c>
      <c r="I8" s="7">
        <f t="shared" ref="I8:I68" si="0">G8*H8</f>
        <v>440</v>
      </c>
      <c r="J8" s="22">
        <v>20</v>
      </c>
      <c r="K8" s="16" t="s">
        <v>9</v>
      </c>
      <c r="L8" s="10" t="s">
        <v>20</v>
      </c>
    </row>
    <row r="9" spans="1:12" s="2" customFormat="1" ht="28.3">
      <c r="A9" s="10">
        <v>5385</v>
      </c>
      <c r="B9" s="34" t="s">
        <v>43</v>
      </c>
      <c r="C9" s="17">
        <v>3</v>
      </c>
      <c r="D9" s="17" t="s">
        <v>41</v>
      </c>
      <c r="E9" s="33" t="s">
        <v>68</v>
      </c>
      <c r="F9" s="27" t="s">
        <v>190</v>
      </c>
      <c r="G9" s="17">
        <v>5</v>
      </c>
      <c r="H9" s="7">
        <v>100</v>
      </c>
      <c r="I9" s="7">
        <f t="shared" si="0"/>
        <v>500</v>
      </c>
      <c r="J9" s="22">
        <v>50</v>
      </c>
      <c r="K9" s="17" t="s">
        <v>9</v>
      </c>
      <c r="L9" s="10" t="s">
        <v>22</v>
      </c>
    </row>
    <row r="10" spans="1:12" s="2" customFormat="1">
      <c r="A10" s="10">
        <v>5385</v>
      </c>
      <c r="B10" s="34" t="s">
        <v>43</v>
      </c>
      <c r="C10" s="17">
        <v>3</v>
      </c>
      <c r="D10" s="17" t="s">
        <v>41</v>
      </c>
      <c r="E10" s="33" t="s">
        <v>191</v>
      </c>
      <c r="F10" s="27" t="s">
        <v>192</v>
      </c>
      <c r="G10" s="17">
        <v>2</v>
      </c>
      <c r="H10" s="7">
        <v>30</v>
      </c>
      <c r="I10" s="7">
        <f t="shared" si="0"/>
        <v>60</v>
      </c>
      <c r="J10" s="22">
        <v>100</v>
      </c>
      <c r="K10" s="16" t="s">
        <v>9</v>
      </c>
      <c r="L10" s="10" t="s">
        <v>20</v>
      </c>
    </row>
    <row r="11" spans="1:12" s="2" customFormat="1">
      <c r="A11" s="10">
        <v>5385</v>
      </c>
      <c r="B11" s="34" t="s">
        <v>43</v>
      </c>
      <c r="C11" s="17">
        <v>3</v>
      </c>
      <c r="D11" s="17" t="s">
        <v>41</v>
      </c>
      <c r="E11" s="33" t="s">
        <v>193</v>
      </c>
      <c r="F11" s="27" t="s">
        <v>194</v>
      </c>
      <c r="G11" s="17">
        <v>1</v>
      </c>
      <c r="H11" s="7">
        <v>300</v>
      </c>
      <c r="I11" s="7">
        <f t="shared" si="0"/>
        <v>300</v>
      </c>
      <c r="J11" s="23">
        <v>100</v>
      </c>
      <c r="K11" s="18" t="s">
        <v>9</v>
      </c>
      <c r="L11" s="10" t="s">
        <v>20</v>
      </c>
    </row>
    <row r="12" spans="1:12" s="2" customFormat="1">
      <c r="A12" s="10">
        <v>5385</v>
      </c>
      <c r="B12" s="34" t="s">
        <v>43</v>
      </c>
      <c r="C12" s="17">
        <v>3</v>
      </c>
      <c r="D12" s="17" t="s">
        <v>41</v>
      </c>
      <c r="E12" s="33" t="s">
        <v>193</v>
      </c>
      <c r="F12" s="27" t="s">
        <v>195</v>
      </c>
      <c r="G12" s="17">
        <v>1</v>
      </c>
      <c r="H12" s="7">
        <v>300</v>
      </c>
      <c r="I12" s="7">
        <f t="shared" si="0"/>
        <v>300</v>
      </c>
      <c r="J12" s="22">
        <v>100</v>
      </c>
      <c r="K12" s="16" t="s">
        <v>36</v>
      </c>
      <c r="L12" s="10" t="s">
        <v>20</v>
      </c>
    </row>
    <row r="13" spans="1:12" s="2" customFormat="1">
      <c r="A13" s="10">
        <v>5385</v>
      </c>
      <c r="B13" s="34" t="s">
        <v>43</v>
      </c>
      <c r="C13" s="17">
        <v>3</v>
      </c>
      <c r="D13" s="17" t="s">
        <v>41</v>
      </c>
      <c r="E13" s="33" t="s">
        <v>193</v>
      </c>
      <c r="F13" s="27" t="s">
        <v>196</v>
      </c>
      <c r="G13" s="17">
        <v>40</v>
      </c>
      <c r="H13" s="7">
        <v>5</v>
      </c>
      <c r="I13" s="7">
        <f t="shared" si="0"/>
        <v>200</v>
      </c>
      <c r="J13" s="22">
        <v>80</v>
      </c>
      <c r="K13" s="16" t="s">
        <v>9</v>
      </c>
      <c r="L13" s="10" t="s">
        <v>20</v>
      </c>
    </row>
    <row r="14" spans="1:12" s="2" customFormat="1">
      <c r="A14" s="10">
        <v>5385</v>
      </c>
      <c r="B14" s="34" t="s">
        <v>43</v>
      </c>
      <c r="C14" s="17">
        <v>3</v>
      </c>
      <c r="D14" s="17" t="s">
        <v>41</v>
      </c>
      <c r="E14" s="33" t="s">
        <v>197</v>
      </c>
      <c r="F14" s="27" t="s">
        <v>198</v>
      </c>
      <c r="G14" s="17">
        <v>21</v>
      </c>
      <c r="H14" s="7">
        <v>12</v>
      </c>
      <c r="I14" s="7">
        <f t="shared" si="0"/>
        <v>252</v>
      </c>
      <c r="J14" s="24">
        <v>100</v>
      </c>
      <c r="K14" s="19" t="s">
        <v>9</v>
      </c>
      <c r="L14" s="10" t="s">
        <v>20</v>
      </c>
    </row>
    <row r="15" spans="1:12" s="2" customFormat="1">
      <c r="A15" s="10">
        <v>5385</v>
      </c>
      <c r="B15" s="34" t="s">
        <v>43</v>
      </c>
      <c r="C15" s="17">
        <v>3</v>
      </c>
      <c r="D15" s="17" t="s">
        <v>41</v>
      </c>
      <c r="E15" s="33" t="s">
        <v>197</v>
      </c>
      <c r="F15" s="27" t="s">
        <v>199</v>
      </c>
      <c r="G15" s="17">
        <v>21</v>
      </c>
      <c r="H15" s="7">
        <v>5</v>
      </c>
      <c r="I15" s="7">
        <f t="shared" si="0"/>
        <v>105</v>
      </c>
      <c r="J15" s="24">
        <v>50</v>
      </c>
      <c r="K15" s="16" t="s">
        <v>9</v>
      </c>
      <c r="L15" s="10" t="s">
        <v>20</v>
      </c>
    </row>
    <row r="16" spans="1:12" s="2" customFormat="1">
      <c r="A16" s="10">
        <v>5385</v>
      </c>
      <c r="B16" s="34" t="s">
        <v>43</v>
      </c>
      <c r="C16" s="17">
        <v>3</v>
      </c>
      <c r="D16" s="17" t="s">
        <v>41</v>
      </c>
      <c r="E16" s="33" t="s">
        <v>197</v>
      </c>
      <c r="F16" s="27" t="s">
        <v>200</v>
      </c>
      <c r="G16" s="17">
        <v>100</v>
      </c>
      <c r="H16" s="7">
        <v>5</v>
      </c>
      <c r="I16" s="7">
        <f t="shared" si="0"/>
        <v>500</v>
      </c>
      <c r="J16" s="24">
        <v>25</v>
      </c>
      <c r="K16" s="18" t="s">
        <v>9</v>
      </c>
      <c r="L16" s="10" t="s">
        <v>37</v>
      </c>
    </row>
    <row r="17" spans="1:12" s="2" customFormat="1">
      <c r="A17" s="10">
        <v>5385</v>
      </c>
      <c r="B17" s="34" t="s">
        <v>43</v>
      </c>
      <c r="C17" s="17">
        <v>3</v>
      </c>
      <c r="D17" s="17" t="s">
        <v>41</v>
      </c>
      <c r="E17" s="33" t="s">
        <v>201</v>
      </c>
      <c r="F17" s="27" t="s">
        <v>202</v>
      </c>
      <c r="G17" s="17">
        <v>4</v>
      </c>
      <c r="H17" s="7">
        <v>150</v>
      </c>
      <c r="I17" s="7">
        <f t="shared" si="0"/>
        <v>600</v>
      </c>
      <c r="J17" s="25">
        <v>100</v>
      </c>
      <c r="K17" s="16" t="s">
        <v>9</v>
      </c>
      <c r="L17" s="10" t="s">
        <v>20</v>
      </c>
    </row>
    <row r="18" spans="1:12" s="2" customFormat="1">
      <c r="A18" s="10">
        <v>5385</v>
      </c>
      <c r="B18" s="34" t="s">
        <v>43</v>
      </c>
      <c r="C18" s="17">
        <v>3</v>
      </c>
      <c r="D18" s="17" t="s">
        <v>41</v>
      </c>
      <c r="E18" s="33" t="s">
        <v>201</v>
      </c>
      <c r="F18" s="27" t="s">
        <v>203</v>
      </c>
      <c r="G18" s="17">
        <v>5</v>
      </c>
      <c r="H18" s="7">
        <v>300</v>
      </c>
      <c r="I18" s="7">
        <f t="shared" si="0"/>
        <v>1500</v>
      </c>
      <c r="J18" s="22">
        <v>50</v>
      </c>
      <c r="K18" s="16" t="s">
        <v>9</v>
      </c>
      <c r="L18" s="10" t="s">
        <v>20</v>
      </c>
    </row>
    <row r="19" spans="1:12" s="2" customFormat="1">
      <c r="A19" s="10">
        <v>5385</v>
      </c>
      <c r="B19" s="34" t="s">
        <v>43</v>
      </c>
      <c r="C19" s="17">
        <v>3</v>
      </c>
      <c r="D19" s="17" t="s">
        <v>41</v>
      </c>
      <c r="E19" s="33" t="s">
        <v>204</v>
      </c>
      <c r="F19" s="27" t="s">
        <v>205</v>
      </c>
      <c r="G19" s="17">
        <v>21</v>
      </c>
      <c r="H19" s="7">
        <v>65</v>
      </c>
      <c r="I19" s="7">
        <f t="shared" si="0"/>
        <v>1365</v>
      </c>
      <c r="J19" s="25">
        <v>50</v>
      </c>
      <c r="K19" s="16" t="s">
        <v>9</v>
      </c>
      <c r="L19" s="10" t="s">
        <v>20</v>
      </c>
    </row>
    <row r="20" spans="1:12" s="2" customFormat="1">
      <c r="A20" s="10">
        <v>5385</v>
      </c>
      <c r="B20" s="34" t="s">
        <v>43</v>
      </c>
      <c r="C20" s="17">
        <v>3</v>
      </c>
      <c r="D20" s="17" t="s">
        <v>41</v>
      </c>
      <c r="E20" s="33" t="s">
        <v>206</v>
      </c>
      <c r="F20" s="27" t="s">
        <v>207</v>
      </c>
      <c r="G20" s="17">
        <v>21</v>
      </c>
      <c r="H20" s="7">
        <v>20</v>
      </c>
      <c r="I20" s="7">
        <f t="shared" si="0"/>
        <v>420</v>
      </c>
      <c r="J20" s="22">
        <v>100</v>
      </c>
      <c r="K20" s="18" t="s">
        <v>9</v>
      </c>
      <c r="L20" s="10" t="s">
        <v>23</v>
      </c>
    </row>
    <row r="21" spans="1:12" s="2" customFormat="1">
      <c r="A21" s="10">
        <v>5385</v>
      </c>
      <c r="B21" s="34" t="s">
        <v>43</v>
      </c>
      <c r="C21" s="17">
        <v>3</v>
      </c>
      <c r="D21" s="17" t="s">
        <v>41</v>
      </c>
      <c r="E21" s="33" t="s">
        <v>206</v>
      </c>
      <c r="F21" s="27" t="s">
        <v>208</v>
      </c>
      <c r="G21" s="17">
        <v>21</v>
      </c>
      <c r="H21" s="7">
        <v>20</v>
      </c>
      <c r="I21" s="7">
        <f t="shared" si="0"/>
        <v>420</v>
      </c>
      <c r="J21" s="22">
        <v>100</v>
      </c>
      <c r="K21" s="16" t="s">
        <v>9</v>
      </c>
      <c r="L21" s="10" t="s">
        <v>32</v>
      </c>
    </row>
    <row r="22" spans="1:12" s="2" customFormat="1">
      <c r="A22" s="10">
        <v>5385</v>
      </c>
      <c r="B22" s="34" t="s">
        <v>43</v>
      </c>
      <c r="C22" s="17">
        <v>3</v>
      </c>
      <c r="D22" s="17" t="s">
        <v>41</v>
      </c>
      <c r="E22" s="33" t="s">
        <v>33</v>
      </c>
      <c r="F22" s="27" t="s">
        <v>209</v>
      </c>
      <c r="G22" s="17">
        <v>2</v>
      </c>
      <c r="H22" s="7">
        <v>20</v>
      </c>
      <c r="I22" s="7">
        <f t="shared" si="0"/>
        <v>40</v>
      </c>
      <c r="J22" s="25">
        <v>50</v>
      </c>
      <c r="K22" s="16" t="s">
        <v>9</v>
      </c>
      <c r="L22" s="10" t="s">
        <v>32</v>
      </c>
    </row>
    <row r="23" spans="1:12" s="2" customFormat="1">
      <c r="A23" s="10">
        <v>5385</v>
      </c>
      <c r="B23" s="34" t="s">
        <v>43</v>
      </c>
      <c r="C23" s="17">
        <v>3</v>
      </c>
      <c r="D23" s="17" t="s">
        <v>41</v>
      </c>
      <c r="E23" s="33" t="s">
        <v>210</v>
      </c>
      <c r="F23" s="27" t="s">
        <v>211</v>
      </c>
      <c r="G23" s="17">
        <v>1</v>
      </c>
      <c r="H23" s="7">
        <v>50</v>
      </c>
      <c r="I23" s="7">
        <f t="shared" si="0"/>
        <v>50</v>
      </c>
      <c r="J23" s="24">
        <v>50</v>
      </c>
      <c r="K23" s="16" t="s">
        <v>9</v>
      </c>
      <c r="L23" s="10" t="s">
        <v>20</v>
      </c>
    </row>
    <row r="24" spans="1:12" s="2" customFormat="1">
      <c r="A24" s="10">
        <v>5385</v>
      </c>
      <c r="B24" s="34" t="s">
        <v>43</v>
      </c>
      <c r="C24" s="17">
        <v>3</v>
      </c>
      <c r="D24" s="17" t="s">
        <v>41</v>
      </c>
      <c r="E24" s="33" t="s">
        <v>34</v>
      </c>
      <c r="F24" s="27" t="s">
        <v>212</v>
      </c>
      <c r="G24" s="17">
        <v>24</v>
      </c>
      <c r="H24" s="7">
        <v>20</v>
      </c>
      <c r="I24" s="7">
        <f t="shared" si="0"/>
        <v>480</v>
      </c>
      <c r="J24" s="24">
        <v>100</v>
      </c>
      <c r="K24" s="18" t="s">
        <v>9</v>
      </c>
      <c r="L24" s="10" t="s">
        <v>32</v>
      </c>
    </row>
    <row r="25" spans="1:12" s="2" customFormat="1">
      <c r="A25" s="10">
        <v>5385</v>
      </c>
      <c r="B25" s="34" t="s">
        <v>43</v>
      </c>
      <c r="C25" s="17">
        <v>3</v>
      </c>
      <c r="D25" s="17" t="s">
        <v>41</v>
      </c>
      <c r="E25" s="33" t="s">
        <v>34</v>
      </c>
      <c r="F25" s="27" t="s">
        <v>213</v>
      </c>
      <c r="G25" s="17">
        <v>1</v>
      </c>
      <c r="H25" s="7">
        <v>110</v>
      </c>
      <c r="I25" s="7">
        <f t="shared" si="0"/>
        <v>110</v>
      </c>
      <c r="J25" s="22">
        <v>100</v>
      </c>
      <c r="K25" s="16" t="s">
        <v>9</v>
      </c>
      <c r="L25" s="10" t="s">
        <v>38</v>
      </c>
    </row>
    <row r="26" spans="1:12" s="2" customFormat="1" ht="42.45">
      <c r="A26" s="10">
        <v>5385</v>
      </c>
      <c r="B26" s="34" t="s">
        <v>43</v>
      </c>
      <c r="C26" s="17">
        <v>3</v>
      </c>
      <c r="D26" s="17" t="s">
        <v>41</v>
      </c>
      <c r="E26" s="33" t="s">
        <v>97</v>
      </c>
      <c r="F26" s="27" t="s">
        <v>214</v>
      </c>
      <c r="G26" s="17">
        <v>2</v>
      </c>
      <c r="H26" s="7">
        <f>(12*35)</f>
        <v>420</v>
      </c>
      <c r="I26" s="7">
        <f t="shared" si="0"/>
        <v>840</v>
      </c>
      <c r="J26" s="24">
        <v>100</v>
      </c>
      <c r="K26" s="16" t="s">
        <v>9</v>
      </c>
      <c r="L26" s="10" t="s">
        <v>38</v>
      </c>
    </row>
    <row r="27" spans="1:12" s="2" customFormat="1" ht="56.6">
      <c r="A27" s="10">
        <v>5385</v>
      </c>
      <c r="B27" s="34" t="s">
        <v>43</v>
      </c>
      <c r="C27" s="17">
        <v>3</v>
      </c>
      <c r="D27" s="17" t="s">
        <v>41</v>
      </c>
      <c r="E27" s="33" t="s">
        <v>97</v>
      </c>
      <c r="F27" s="27" t="s">
        <v>215</v>
      </c>
      <c r="G27" s="17">
        <v>6</v>
      </c>
      <c r="H27" s="7">
        <v>420</v>
      </c>
      <c r="I27" s="7">
        <f t="shared" si="0"/>
        <v>2520</v>
      </c>
      <c r="J27" s="24">
        <v>100</v>
      </c>
      <c r="K27" s="16" t="s">
        <v>9</v>
      </c>
      <c r="L27" s="10" t="s">
        <v>20</v>
      </c>
    </row>
    <row r="28" spans="1:12" s="2" customFormat="1">
      <c r="A28" s="10">
        <v>5385</v>
      </c>
      <c r="B28" s="34" t="s">
        <v>43</v>
      </c>
      <c r="C28" s="17">
        <v>3</v>
      </c>
      <c r="D28" s="17" t="s">
        <v>41</v>
      </c>
      <c r="E28" s="33" t="s">
        <v>216</v>
      </c>
      <c r="F28" s="27" t="s">
        <v>217</v>
      </c>
      <c r="G28" s="17">
        <v>1</v>
      </c>
      <c r="H28" s="7">
        <v>100</v>
      </c>
      <c r="I28" s="7">
        <f t="shared" si="0"/>
        <v>100</v>
      </c>
      <c r="J28" s="22">
        <v>20</v>
      </c>
      <c r="K28" s="18" t="s">
        <v>9</v>
      </c>
      <c r="L28" s="10" t="s">
        <v>32</v>
      </c>
    </row>
    <row r="29" spans="1:12" s="2" customFormat="1">
      <c r="A29" s="10">
        <v>5385</v>
      </c>
      <c r="B29" s="34" t="s">
        <v>43</v>
      </c>
      <c r="C29" s="17">
        <v>3</v>
      </c>
      <c r="D29" s="17" t="s">
        <v>41</v>
      </c>
      <c r="E29" s="33" t="s">
        <v>27</v>
      </c>
      <c r="F29" s="27" t="s">
        <v>218</v>
      </c>
      <c r="G29" s="17">
        <v>20</v>
      </c>
      <c r="H29" s="7">
        <f>(12*10.65)</f>
        <v>127.80000000000001</v>
      </c>
      <c r="I29" s="7">
        <f t="shared" si="0"/>
        <v>2556</v>
      </c>
      <c r="J29" s="24">
        <v>20</v>
      </c>
      <c r="K29" s="16" t="s">
        <v>9</v>
      </c>
      <c r="L29" s="10" t="s">
        <v>32</v>
      </c>
    </row>
    <row r="30" spans="1:12" s="2" customFormat="1">
      <c r="A30" s="10">
        <v>5385</v>
      </c>
      <c r="B30" s="34" t="s">
        <v>43</v>
      </c>
      <c r="C30" s="17">
        <v>3</v>
      </c>
      <c r="D30" s="17" t="s">
        <v>41</v>
      </c>
      <c r="E30" s="33" t="s">
        <v>27</v>
      </c>
      <c r="F30" s="27" t="s">
        <v>219</v>
      </c>
      <c r="G30" s="17">
        <v>20</v>
      </c>
      <c r="H30" s="7">
        <f>(8*12)</f>
        <v>96</v>
      </c>
      <c r="I30" s="7">
        <f t="shared" si="0"/>
        <v>1920</v>
      </c>
      <c r="J30" s="22">
        <v>20</v>
      </c>
      <c r="K30" s="16" t="s">
        <v>9</v>
      </c>
      <c r="L30" s="10" t="s">
        <v>32</v>
      </c>
    </row>
    <row r="31" spans="1:12" s="2" customFormat="1">
      <c r="A31" s="10">
        <v>5385</v>
      </c>
      <c r="B31" s="34" t="s">
        <v>43</v>
      </c>
      <c r="C31" s="17">
        <v>3</v>
      </c>
      <c r="D31" s="17" t="s">
        <v>41</v>
      </c>
      <c r="E31" s="33" t="s">
        <v>27</v>
      </c>
      <c r="F31" s="27" t="s">
        <v>220</v>
      </c>
      <c r="G31" s="17">
        <v>21</v>
      </c>
      <c r="H31" s="7">
        <f>(6*12)</f>
        <v>72</v>
      </c>
      <c r="I31" s="7">
        <f t="shared" si="0"/>
        <v>1512</v>
      </c>
      <c r="J31" s="22">
        <v>100</v>
      </c>
      <c r="K31" s="16" t="s">
        <v>9</v>
      </c>
      <c r="L31" s="10" t="s">
        <v>32</v>
      </c>
    </row>
    <row r="32" spans="1:12" s="2" customFormat="1">
      <c r="A32" s="10">
        <v>5385</v>
      </c>
      <c r="B32" s="34" t="s">
        <v>43</v>
      </c>
      <c r="C32" s="17">
        <v>3</v>
      </c>
      <c r="D32" s="17" t="s">
        <v>41</v>
      </c>
      <c r="E32" s="33" t="s">
        <v>27</v>
      </c>
      <c r="F32" s="27" t="s">
        <v>221</v>
      </c>
      <c r="G32" s="17">
        <v>21</v>
      </c>
      <c r="H32" s="7">
        <v>200</v>
      </c>
      <c r="I32" s="7">
        <f t="shared" si="0"/>
        <v>4200</v>
      </c>
      <c r="J32" s="22">
        <v>100</v>
      </c>
      <c r="K32" s="18" t="s">
        <v>9</v>
      </c>
      <c r="L32" s="10" t="s">
        <v>20</v>
      </c>
    </row>
    <row r="33" spans="1:12" s="2" customFormat="1">
      <c r="A33" s="10">
        <v>5385</v>
      </c>
      <c r="B33" s="34" t="s">
        <v>43</v>
      </c>
      <c r="C33" s="17">
        <v>3</v>
      </c>
      <c r="D33" s="17" t="s">
        <v>41</v>
      </c>
      <c r="E33" s="33" t="s">
        <v>27</v>
      </c>
      <c r="F33" s="27" t="s">
        <v>222</v>
      </c>
      <c r="G33" s="17">
        <v>1</v>
      </c>
      <c r="H33" s="7">
        <v>1268</v>
      </c>
      <c r="I33" s="7">
        <f t="shared" si="0"/>
        <v>1268</v>
      </c>
      <c r="J33" s="22">
        <v>100</v>
      </c>
      <c r="K33" s="16" t="s">
        <v>9</v>
      </c>
      <c r="L33" s="10" t="s">
        <v>32</v>
      </c>
    </row>
    <row r="34" spans="1:12" s="2" customFormat="1">
      <c r="A34" s="10">
        <v>5385</v>
      </c>
      <c r="B34" s="34" t="s">
        <v>43</v>
      </c>
      <c r="C34" s="17">
        <v>3</v>
      </c>
      <c r="D34" s="17" t="s">
        <v>41</v>
      </c>
      <c r="E34" s="33" t="s">
        <v>27</v>
      </c>
      <c r="F34" s="27" t="s">
        <v>223</v>
      </c>
      <c r="G34" s="17">
        <v>21</v>
      </c>
      <c r="H34" s="7">
        <v>200</v>
      </c>
      <c r="I34" s="7">
        <f t="shared" si="0"/>
        <v>4200</v>
      </c>
      <c r="J34" s="22">
        <v>100</v>
      </c>
      <c r="K34" s="16" t="s">
        <v>9</v>
      </c>
      <c r="L34" s="10" t="s">
        <v>32</v>
      </c>
    </row>
    <row r="35" spans="1:12" s="2" customFormat="1">
      <c r="A35" s="10">
        <v>5385</v>
      </c>
      <c r="B35" s="34" t="s">
        <v>43</v>
      </c>
      <c r="C35" s="17">
        <v>3</v>
      </c>
      <c r="D35" s="17" t="s">
        <v>41</v>
      </c>
      <c r="E35" s="33" t="s">
        <v>27</v>
      </c>
      <c r="F35" s="27" t="s">
        <v>224</v>
      </c>
      <c r="G35" s="17">
        <v>1</v>
      </c>
      <c r="H35" s="7">
        <v>1275</v>
      </c>
      <c r="I35" s="7">
        <f t="shared" si="0"/>
        <v>1275</v>
      </c>
      <c r="J35" s="22">
        <v>25</v>
      </c>
      <c r="K35" s="16" t="s">
        <v>9</v>
      </c>
      <c r="L35" s="10" t="s">
        <v>20</v>
      </c>
    </row>
    <row r="36" spans="1:12" s="2" customFormat="1" ht="28.3">
      <c r="A36" s="10">
        <v>5385</v>
      </c>
      <c r="B36" s="34" t="s">
        <v>43</v>
      </c>
      <c r="C36" s="17">
        <v>3</v>
      </c>
      <c r="D36" s="17" t="s">
        <v>41</v>
      </c>
      <c r="E36" s="33" t="s">
        <v>27</v>
      </c>
      <c r="F36" s="27" t="s">
        <v>225</v>
      </c>
      <c r="G36" s="17">
        <v>1</v>
      </c>
      <c r="H36" s="7">
        <f>50*12*21</f>
        <v>12600</v>
      </c>
      <c r="I36" s="7">
        <f t="shared" si="0"/>
        <v>12600</v>
      </c>
      <c r="J36" s="22">
        <v>20</v>
      </c>
      <c r="K36" s="18" t="s">
        <v>9</v>
      </c>
      <c r="L36" s="10" t="s">
        <v>32</v>
      </c>
    </row>
    <row r="37" spans="1:12" s="2" customFormat="1">
      <c r="A37" s="10">
        <v>5385</v>
      </c>
      <c r="B37" s="34" t="s">
        <v>43</v>
      </c>
      <c r="C37" s="17">
        <v>3</v>
      </c>
      <c r="D37" s="17" t="s">
        <v>41</v>
      </c>
      <c r="E37" s="33" t="s">
        <v>27</v>
      </c>
      <c r="F37" s="27" t="s">
        <v>226</v>
      </c>
      <c r="G37" s="17">
        <v>22</v>
      </c>
      <c r="H37" s="7">
        <v>0</v>
      </c>
      <c r="I37" s="7">
        <f t="shared" si="0"/>
        <v>0</v>
      </c>
      <c r="J37" s="25">
        <v>100</v>
      </c>
      <c r="K37" s="16" t="s">
        <v>9</v>
      </c>
      <c r="L37" s="10" t="s">
        <v>32</v>
      </c>
    </row>
    <row r="38" spans="1:12" s="2" customFormat="1">
      <c r="A38" s="10">
        <v>5385</v>
      </c>
      <c r="B38" s="34" t="s">
        <v>43</v>
      </c>
      <c r="C38" s="17">
        <v>3</v>
      </c>
      <c r="D38" s="17" t="s">
        <v>41</v>
      </c>
      <c r="E38" s="33" t="s">
        <v>27</v>
      </c>
      <c r="F38" s="27" t="s">
        <v>227</v>
      </c>
      <c r="G38" s="17">
        <v>22</v>
      </c>
      <c r="H38" s="7">
        <v>42</v>
      </c>
      <c r="I38" s="7">
        <f t="shared" si="0"/>
        <v>924</v>
      </c>
      <c r="J38" s="25">
        <v>100</v>
      </c>
      <c r="K38" s="16" t="s">
        <v>9</v>
      </c>
      <c r="L38" s="10" t="s">
        <v>32</v>
      </c>
    </row>
    <row r="39" spans="1:12" s="2" customFormat="1">
      <c r="A39" s="10">
        <v>5385</v>
      </c>
      <c r="B39" s="34" t="s">
        <v>43</v>
      </c>
      <c r="C39" s="17">
        <v>3</v>
      </c>
      <c r="D39" s="17" t="s">
        <v>41</v>
      </c>
      <c r="E39" s="33" t="s">
        <v>27</v>
      </c>
      <c r="F39" s="27" t="s">
        <v>228</v>
      </c>
      <c r="G39" s="17">
        <v>1</v>
      </c>
      <c r="H39" s="7">
        <v>0</v>
      </c>
      <c r="I39" s="7">
        <f t="shared" si="0"/>
        <v>0</v>
      </c>
      <c r="J39" s="22">
        <v>100</v>
      </c>
      <c r="K39" s="16" t="s">
        <v>9</v>
      </c>
      <c r="L39" s="10" t="s">
        <v>32</v>
      </c>
    </row>
    <row r="40" spans="1:12" s="2" customFormat="1" ht="28.3">
      <c r="A40" s="10">
        <v>5385</v>
      </c>
      <c r="B40" s="34" t="s">
        <v>43</v>
      </c>
      <c r="C40" s="17">
        <v>3</v>
      </c>
      <c r="D40" s="17" t="s">
        <v>41</v>
      </c>
      <c r="E40" s="33" t="s">
        <v>27</v>
      </c>
      <c r="F40" s="27" t="s">
        <v>229</v>
      </c>
      <c r="G40" s="17">
        <v>1</v>
      </c>
      <c r="H40" s="7">
        <v>0</v>
      </c>
      <c r="I40" s="7">
        <f t="shared" si="0"/>
        <v>0</v>
      </c>
      <c r="J40" s="24">
        <v>100</v>
      </c>
      <c r="K40" s="18" t="s">
        <v>9</v>
      </c>
      <c r="L40" s="10" t="s">
        <v>32</v>
      </c>
    </row>
    <row r="41" spans="1:12" s="2" customFormat="1">
      <c r="A41" s="10">
        <v>5385</v>
      </c>
      <c r="B41" s="34" t="s">
        <v>43</v>
      </c>
      <c r="C41" s="17">
        <v>3</v>
      </c>
      <c r="D41" s="17" t="s">
        <v>41</v>
      </c>
      <c r="E41" s="33" t="s">
        <v>28</v>
      </c>
      <c r="F41" s="27" t="s">
        <v>230</v>
      </c>
      <c r="G41" s="17">
        <v>21</v>
      </c>
      <c r="H41" s="7">
        <f>65*12</f>
        <v>780</v>
      </c>
      <c r="I41" s="7">
        <f t="shared" si="0"/>
        <v>16380</v>
      </c>
      <c r="J41" s="22">
        <v>100</v>
      </c>
      <c r="K41" s="16" t="s">
        <v>9</v>
      </c>
      <c r="L41" s="10" t="s">
        <v>32</v>
      </c>
    </row>
    <row r="42" spans="1:12" s="2" customFormat="1">
      <c r="A42" s="10">
        <v>5385</v>
      </c>
      <c r="B42" s="34" t="s">
        <v>43</v>
      </c>
      <c r="C42" s="17">
        <v>3</v>
      </c>
      <c r="D42" s="17" t="s">
        <v>41</v>
      </c>
      <c r="E42" s="33" t="s">
        <v>28</v>
      </c>
      <c r="F42" s="27" t="s">
        <v>231</v>
      </c>
      <c r="G42" s="17">
        <v>21</v>
      </c>
      <c r="H42" s="7">
        <v>50</v>
      </c>
      <c r="I42" s="7">
        <f t="shared" si="0"/>
        <v>1050</v>
      </c>
      <c r="J42" s="24">
        <v>100</v>
      </c>
      <c r="K42" s="16" t="s">
        <v>9</v>
      </c>
      <c r="L42" s="10" t="s">
        <v>32</v>
      </c>
    </row>
    <row r="43" spans="1:12" s="2" customFormat="1">
      <c r="A43" s="10">
        <v>5385</v>
      </c>
      <c r="B43" s="34" t="s">
        <v>43</v>
      </c>
      <c r="C43" s="17">
        <v>3</v>
      </c>
      <c r="D43" s="17" t="s">
        <v>41</v>
      </c>
      <c r="E43" s="33" t="s">
        <v>232</v>
      </c>
      <c r="F43" s="27" t="s">
        <v>233</v>
      </c>
      <c r="G43" s="17">
        <v>1</v>
      </c>
      <c r="H43" s="7">
        <v>500</v>
      </c>
      <c r="I43" s="7">
        <f t="shared" si="0"/>
        <v>500</v>
      </c>
      <c r="J43" s="22">
        <v>100</v>
      </c>
      <c r="K43" s="16" t="s">
        <v>9</v>
      </c>
      <c r="L43" s="10" t="s">
        <v>32</v>
      </c>
    </row>
    <row r="44" spans="1:12" s="2" customFormat="1">
      <c r="A44" s="10">
        <v>5385</v>
      </c>
      <c r="B44" s="34" t="s">
        <v>43</v>
      </c>
      <c r="C44" s="17">
        <v>3</v>
      </c>
      <c r="D44" s="17" t="s">
        <v>41</v>
      </c>
      <c r="E44" s="33" t="s">
        <v>122</v>
      </c>
      <c r="F44" s="27" t="s">
        <v>234</v>
      </c>
      <c r="G44" s="17">
        <v>21</v>
      </c>
      <c r="H44" s="7">
        <v>50</v>
      </c>
      <c r="I44" s="7">
        <f t="shared" si="0"/>
        <v>1050</v>
      </c>
      <c r="J44" s="22">
        <v>5</v>
      </c>
      <c r="K44" s="18" t="s">
        <v>9</v>
      </c>
      <c r="L44" s="10" t="s">
        <v>20</v>
      </c>
    </row>
    <row r="45" spans="1:12" s="2" customFormat="1">
      <c r="A45" s="10">
        <v>5385</v>
      </c>
      <c r="B45" s="34" t="s">
        <v>43</v>
      </c>
      <c r="C45" s="17">
        <v>3</v>
      </c>
      <c r="D45" s="17" t="s">
        <v>41</v>
      </c>
      <c r="E45" s="33" t="s">
        <v>235</v>
      </c>
      <c r="F45" s="27" t="s">
        <v>234</v>
      </c>
      <c r="G45" s="17">
        <v>21</v>
      </c>
      <c r="H45" s="7">
        <v>50</v>
      </c>
      <c r="I45" s="7">
        <f t="shared" si="0"/>
        <v>1050</v>
      </c>
      <c r="J45" s="22">
        <v>15</v>
      </c>
      <c r="K45" s="16" t="s">
        <v>39</v>
      </c>
      <c r="L45" s="10" t="s">
        <v>32</v>
      </c>
    </row>
    <row r="46" spans="1:12" s="2" customFormat="1">
      <c r="A46" s="10">
        <v>5385</v>
      </c>
      <c r="B46" s="34" t="s">
        <v>43</v>
      </c>
      <c r="C46" s="17">
        <v>3</v>
      </c>
      <c r="D46" s="17" t="s">
        <v>41</v>
      </c>
      <c r="E46" s="33" t="s">
        <v>236</v>
      </c>
      <c r="F46" s="27" t="s">
        <v>237</v>
      </c>
      <c r="G46" s="17">
        <v>5</v>
      </c>
      <c r="H46" s="7">
        <v>50</v>
      </c>
      <c r="I46" s="7">
        <f t="shared" si="0"/>
        <v>250</v>
      </c>
      <c r="J46" s="22">
        <v>100</v>
      </c>
      <c r="K46" s="16" t="s">
        <v>9</v>
      </c>
      <c r="L46" s="10" t="s">
        <v>32</v>
      </c>
    </row>
    <row r="47" spans="1:12" s="2" customFormat="1">
      <c r="A47" s="10">
        <v>5385</v>
      </c>
      <c r="B47" s="34" t="s">
        <v>43</v>
      </c>
      <c r="C47" s="17">
        <v>3</v>
      </c>
      <c r="D47" s="17" t="s">
        <v>41</v>
      </c>
      <c r="E47" s="33" t="s">
        <v>236</v>
      </c>
      <c r="F47" s="27" t="s">
        <v>238</v>
      </c>
      <c r="G47" s="17">
        <v>4</v>
      </c>
      <c r="H47" s="7">
        <v>50</v>
      </c>
      <c r="I47" s="7">
        <f t="shared" si="0"/>
        <v>200</v>
      </c>
      <c r="J47" s="10">
        <v>10</v>
      </c>
      <c r="K47" s="16" t="s">
        <v>9</v>
      </c>
      <c r="L47" s="10" t="s">
        <v>32</v>
      </c>
    </row>
    <row r="48" spans="1:12" s="2" customFormat="1">
      <c r="A48" s="10">
        <v>5385</v>
      </c>
      <c r="B48" s="34" t="s">
        <v>43</v>
      </c>
      <c r="C48" s="17">
        <v>3</v>
      </c>
      <c r="D48" s="17" t="s">
        <v>41</v>
      </c>
      <c r="E48" s="33" t="s">
        <v>236</v>
      </c>
      <c r="F48" s="27" t="s">
        <v>239</v>
      </c>
      <c r="G48" s="17">
        <v>2</v>
      </c>
      <c r="H48" s="7">
        <v>50</v>
      </c>
      <c r="I48" s="7">
        <f t="shared" si="0"/>
        <v>100</v>
      </c>
      <c r="J48" s="22">
        <v>100</v>
      </c>
      <c r="K48" s="18" t="s">
        <v>9</v>
      </c>
      <c r="L48" s="10" t="s">
        <v>9</v>
      </c>
    </row>
    <row r="49" spans="1:12" s="2" customFormat="1" ht="28.3">
      <c r="A49" s="10">
        <v>5385</v>
      </c>
      <c r="B49" s="34" t="s">
        <v>43</v>
      </c>
      <c r="C49" s="17">
        <v>3</v>
      </c>
      <c r="D49" s="17" t="s">
        <v>41</v>
      </c>
      <c r="E49" s="33" t="s">
        <v>236</v>
      </c>
      <c r="F49" s="27" t="s">
        <v>240</v>
      </c>
      <c r="G49" s="17">
        <v>2</v>
      </c>
      <c r="H49" s="7">
        <v>50</v>
      </c>
      <c r="I49" s="7">
        <f t="shared" si="0"/>
        <v>100</v>
      </c>
      <c r="J49" s="22">
        <v>50</v>
      </c>
      <c r="K49" s="16" t="s">
        <v>9</v>
      </c>
      <c r="L49" s="10" t="s">
        <v>22</v>
      </c>
    </row>
    <row r="50" spans="1:12" s="2" customFormat="1">
      <c r="A50" s="10">
        <v>5385</v>
      </c>
      <c r="B50" s="34" t="s">
        <v>43</v>
      </c>
      <c r="C50" s="17">
        <v>3</v>
      </c>
      <c r="D50" s="17" t="s">
        <v>41</v>
      </c>
      <c r="E50" s="33" t="s">
        <v>35</v>
      </c>
      <c r="F50" s="27" t="s">
        <v>241</v>
      </c>
      <c r="G50" s="17">
        <v>5</v>
      </c>
      <c r="H50" s="7">
        <v>70</v>
      </c>
      <c r="I50" s="7">
        <f t="shared" si="0"/>
        <v>350</v>
      </c>
      <c r="J50" s="25">
        <v>10</v>
      </c>
      <c r="K50" s="16" t="s">
        <v>9</v>
      </c>
      <c r="L50" s="10" t="s">
        <v>21</v>
      </c>
    </row>
    <row r="51" spans="1:12" s="2" customFormat="1">
      <c r="A51" s="10">
        <v>5385</v>
      </c>
      <c r="B51" s="34" t="s">
        <v>43</v>
      </c>
      <c r="C51" s="17">
        <v>3</v>
      </c>
      <c r="D51" s="17" t="s">
        <v>41</v>
      </c>
      <c r="E51" s="33" t="s">
        <v>35</v>
      </c>
      <c r="F51" s="27" t="s">
        <v>242</v>
      </c>
      <c r="G51" s="17">
        <v>1</v>
      </c>
      <c r="H51" s="7">
        <v>150</v>
      </c>
      <c r="I51" s="7">
        <f t="shared" si="0"/>
        <v>150</v>
      </c>
      <c r="J51" s="22">
        <v>100</v>
      </c>
      <c r="K51" s="16" t="s">
        <v>9</v>
      </c>
      <c r="L51" s="10" t="s">
        <v>32</v>
      </c>
    </row>
    <row r="52" spans="1:12" s="2" customFormat="1">
      <c r="A52" s="10">
        <v>5385</v>
      </c>
      <c r="B52" s="34" t="s">
        <v>43</v>
      </c>
      <c r="C52" s="17">
        <v>3</v>
      </c>
      <c r="D52" s="17" t="s">
        <v>41</v>
      </c>
      <c r="E52" s="33" t="s">
        <v>35</v>
      </c>
      <c r="F52" s="27" t="s">
        <v>243</v>
      </c>
      <c r="G52" s="17">
        <v>1</v>
      </c>
      <c r="H52" s="7">
        <v>80</v>
      </c>
      <c r="I52" s="7">
        <f t="shared" si="0"/>
        <v>80</v>
      </c>
      <c r="J52" s="24">
        <v>100</v>
      </c>
      <c r="K52" s="18" t="s">
        <v>9</v>
      </c>
      <c r="L52" s="10" t="s">
        <v>32</v>
      </c>
    </row>
    <row r="53" spans="1:12" s="2" customFormat="1">
      <c r="A53" s="10">
        <v>5385</v>
      </c>
      <c r="B53" s="34" t="s">
        <v>43</v>
      </c>
      <c r="C53" s="17">
        <v>3</v>
      </c>
      <c r="D53" s="17" t="s">
        <v>41</v>
      </c>
      <c r="E53" s="33" t="s">
        <v>35</v>
      </c>
      <c r="F53" s="27" t="s">
        <v>244</v>
      </c>
      <c r="G53" s="17">
        <v>1</v>
      </c>
      <c r="H53" s="7">
        <v>80</v>
      </c>
      <c r="I53" s="7">
        <f t="shared" si="0"/>
        <v>80</v>
      </c>
      <c r="J53" s="22">
        <v>100</v>
      </c>
      <c r="K53" s="16" t="s">
        <v>9</v>
      </c>
      <c r="L53" s="10" t="s">
        <v>32</v>
      </c>
    </row>
    <row r="54" spans="1:12" s="2" customFormat="1" ht="28.3">
      <c r="A54" s="10">
        <v>5385</v>
      </c>
      <c r="B54" s="34" t="s">
        <v>43</v>
      </c>
      <c r="C54" s="17">
        <v>3</v>
      </c>
      <c r="D54" s="17" t="s">
        <v>41</v>
      </c>
      <c r="E54" s="33" t="s">
        <v>245</v>
      </c>
      <c r="F54" s="27" t="s">
        <v>246</v>
      </c>
      <c r="G54" s="17">
        <v>21</v>
      </c>
      <c r="H54" s="7">
        <v>20</v>
      </c>
      <c r="I54" s="7">
        <f t="shared" si="0"/>
        <v>420</v>
      </c>
      <c r="J54" s="24">
        <v>100</v>
      </c>
      <c r="K54" s="16" t="s">
        <v>9</v>
      </c>
      <c r="L54" s="10" t="s">
        <v>32</v>
      </c>
    </row>
    <row r="55" spans="1:12" s="2" customFormat="1" ht="28.3">
      <c r="A55" s="10">
        <v>5385</v>
      </c>
      <c r="B55" s="34" t="s">
        <v>43</v>
      </c>
      <c r="C55" s="17">
        <v>3</v>
      </c>
      <c r="D55" s="17" t="s">
        <v>41</v>
      </c>
      <c r="E55" s="33" t="s">
        <v>245</v>
      </c>
      <c r="F55" s="27" t="s">
        <v>246</v>
      </c>
      <c r="G55" s="17">
        <v>21</v>
      </c>
      <c r="H55" s="7">
        <v>20</v>
      </c>
      <c r="I55" s="7">
        <f t="shared" si="0"/>
        <v>420</v>
      </c>
      <c r="J55" s="24">
        <v>100</v>
      </c>
      <c r="K55" s="16" t="s">
        <v>9</v>
      </c>
      <c r="L55" s="10" t="s">
        <v>32</v>
      </c>
    </row>
    <row r="56" spans="1:12" s="2" customFormat="1">
      <c r="A56" s="10">
        <v>5385</v>
      </c>
      <c r="B56" s="34" t="s">
        <v>43</v>
      </c>
      <c r="C56" s="17">
        <v>3</v>
      </c>
      <c r="D56" s="17" t="s">
        <v>41</v>
      </c>
      <c r="E56" s="33" t="s">
        <v>245</v>
      </c>
      <c r="F56" s="27" t="s">
        <v>247</v>
      </c>
      <c r="G56" s="17">
        <v>8</v>
      </c>
      <c r="H56" s="7">
        <v>20</v>
      </c>
      <c r="I56" s="7">
        <f t="shared" si="0"/>
        <v>160</v>
      </c>
      <c r="J56" s="22">
        <v>100</v>
      </c>
      <c r="K56" s="18" t="s">
        <v>9</v>
      </c>
      <c r="L56" s="10" t="s">
        <v>32</v>
      </c>
    </row>
    <row r="57" spans="1:12" s="2" customFormat="1">
      <c r="A57" s="10">
        <v>5385</v>
      </c>
      <c r="B57" s="34" t="s">
        <v>43</v>
      </c>
      <c r="C57" s="17">
        <v>3</v>
      </c>
      <c r="D57" s="17" t="s">
        <v>41</v>
      </c>
      <c r="E57" s="33" t="s">
        <v>245</v>
      </c>
      <c r="F57" s="27" t="s">
        <v>248</v>
      </c>
      <c r="G57" s="17">
        <v>3</v>
      </c>
      <c r="H57" s="7">
        <v>20</v>
      </c>
      <c r="I57" s="7">
        <f t="shared" si="0"/>
        <v>60</v>
      </c>
      <c r="J57" s="22">
        <v>10</v>
      </c>
      <c r="K57" s="16" t="s">
        <v>9</v>
      </c>
      <c r="L57" s="10" t="s">
        <v>20</v>
      </c>
    </row>
    <row r="58" spans="1:12" s="2" customFormat="1">
      <c r="A58" s="10">
        <v>5385</v>
      </c>
      <c r="B58" s="34" t="s">
        <v>43</v>
      </c>
      <c r="C58" s="17">
        <v>3</v>
      </c>
      <c r="D58" s="17" t="s">
        <v>41</v>
      </c>
      <c r="E58" s="33" t="s">
        <v>245</v>
      </c>
      <c r="F58" s="27" t="s">
        <v>249</v>
      </c>
      <c r="G58" s="17">
        <v>4</v>
      </c>
      <c r="H58" s="7">
        <v>20</v>
      </c>
      <c r="I58" s="7">
        <f t="shared" si="0"/>
        <v>80</v>
      </c>
      <c r="J58" s="22">
        <v>100</v>
      </c>
      <c r="K58" s="16" t="s">
        <v>9</v>
      </c>
      <c r="L58" s="10" t="s">
        <v>20</v>
      </c>
    </row>
    <row r="59" spans="1:12">
      <c r="A59" s="10">
        <v>5385</v>
      </c>
      <c r="B59" s="34" t="s">
        <v>43</v>
      </c>
      <c r="C59" s="17">
        <v>3</v>
      </c>
      <c r="D59" s="17" t="s">
        <v>41</v>
      </c>
      <c r="E59" s="33" t="s">
        <v>245</v>
      </c>
      <c r="F59" s="27" t="s">
        <v>250</v>
      </c>
      <c r="G59" s="17">
        <v>4</v>
      </c>
      <c r="H59" s="7">
        <v>20</v>
      </c>
      <c r="I59" s="7">
        <f t="shared" si="0"/>
        <v>80</v>
      </c>
      <c r="J59" s="22">
        <v>100</v>
      </c>
      <c r="K59" s="16" t="s">
        <v>9</v>
      </c>
      <c r="L59" s="10" t="s">
        <v>32</v>
      </c>
    </row>
    <row r="60" spans="1:12">
      <c r="A60" s="10">
        <v>5385</v>
      </c>
      <c r="B60" s="34" t="s">
        <v>43</v>
      </c>
      <c r="C60" s="17">
        <v>3</v>
      </c>
      <c r="D60" s="17" t="s">
        <v>41</v>
      </c>
      <c r="E60" s="33" t="s">
        <v>245</v>
      </c>
      <c r="F60" s="27" t="s">
        <v>251</v>
      </c>
      <c r="G60" s="17">
        <v>11</v>
      </c>
      <c r="H60" s="7">
        <v>20</v>
      </c>
      <c r="I60" s="7">
        <f t="shared" si="0"/>
        <v>220</v>
      </c>
      <c r="J60" s="22">
        <v>100</v>
      </c>
      <c r="K60" s="18" t="s">
        <v>9</v>
      </c>
      <c r="L60" s="10" t="s">
        <v>32</v>
      </c>
    </row>
    <row r="61" spans="1:12">
      <c r="A61" s="10">
        <v>5385</v>
      </c>
      <c r="B61" s="34" t="s">
        <v>43</v>
      </c>
      <c r="C61" s="17">
        <v>3</v>
      </c>
      <c r="D61" s="17" t="s">
        <v>41</v>
      </c>
      <c r="E61" s="33" t="s">
        <v>245</v>
      </c>
      <c r="F61" s="27" t="s">
        <v>252</v>
      </c>
      <c r="G61" s="17">
        <v>5</v>
      </c>
      <c r="H61" s="7">
        <v>20</v>
      </c>
      <c r="I61" s="7">
        <f t="shared" si="0"/>
        <v>100</v>
      </c>
      <c r="J61" s="22">
        <v>75</v>
      </c>
      <c r="K61" s="16" t="s">
        <v>9</v>
      </c>
      <c r="L61" s="10" t="s">
        <v>32</v>
      </c>
    </row>
    <row r="62" spans="1:12">
      <c r="A62" s="10">
        <v>5385</v>
      </c>
      <c r="B62" s="34" t="s">
        <v>43</v>
      </c>
      <c r="C62" s="17">
        <v>3</v>
      </c>
      <c r="D62" s="17" t="s">
        <v>41</v>
      </c>
      <c r="E62" s="33" t="s">
        <v>126</v>
      </c>
      <c r="F62" s="27" t="s">
        <v>253</v>
      </c>
      <c r="G62" s="17">
        <v>3</v>
      </c>
      <c r="H62" s="7">
        <v>500</v>
      </c>
      <c r="I62" s="7">
        <f t="shared" si="0"/>
        <v>1500</v>
      </c>
      <c r="J62" s="22">
        <v>75</v>
      </c>
      <c r="K62" s="16" t="s">
        <v>9</v>
      </c>
      <c r="L62" s="10" t="s">
        <v>32</v>
      </c>
    </row>
    <row r="63" spans="1:12">
      <c r="A63" s="10">
        <v>5385</v>
      </c>
      <c r="B63" s="34" t="s">
        <v>43</v>
      </c>
      <c r="C63" s="17">
        <v>3</v>
      </c>
      <c r="D63" s="17" t="s">
        <v>41</v>
      </c>
      <c r="E63" s="33" t="s">
        <v>126</v>
      </c>
      <c r="F63" s="27" t="s">
        <v>254</v>
      </c>
      <c r="G63" s="17">
        <v>11</v>
      </c>
      <c r="H63" s="7">
        <v>50</v>
      </c>
      <c r="I63" s="7">
        <f t="shared" si="0"/>
        <v>550</v>
      </c>
      <c r="J63" s="22">
        <v>75</v>
      </c>
      <c r="K63" s="16" t="s">
        <v>9</v>
      </c>
      <c r="L63" s="10" t="s">
        <v>32</v>
      </c>
    </row>
    <row r="64" spans="1:12">
      <c r="A64" s="10">
        <v>5385</v>
      </c>
      <c r="B64" s="34" t="s">
        <v>43</v>
      </c>
      <c r="C64" s="17">
        <v>3</v>
      </c>
      <c r="D64" s="17" t="s">
        <v>41</v>
      </c>
      <c r="E64" s="33" t="s">
        <v>55</v>
      </c>
      <c r="F64" s="27" t="s">
        <v>255</v>
      </c>
      <c r="G64" s="17">
        <v>20</v>
      </c>
      <c r="H64" s="7">
        <v>20</v>
      </c>
      <c r="I64" s="7">
        <f t="shared" si="0"/>
        <v>400</v>
      </c>
      <c r="J64" s="22">
        <v>75</v>
      </c>
      <c r="K64" s="18" t="s">
        <v>9</v>
      </c>
      <c r="L64" s="10" t="s">
        <v>32</v>
      </c>
    </row>
    <row r="65" spans="1:12">
      <c r="A65" s="10">
        <v>5385</v>
      </c>
      <c r="B65" s="34" t="s">
        <v>43</v>
      </c>
      <c r="C65" s="17">
        <v>3</v>
      </c>
      <c r="D65" s="17" t="s">
        <v>41</v>
      </c>
      <c r="E65" s="33" t="s">
        <v>256</v>
      </c>
      <c r="F65" s="27" t="s">
        <v>257</v>
      </c>
      <c r="G65" s="17">
        <v>3</v>
      </c>
      <c r="H65" s="7">
        <v>40</v>
      </c>
      <c r="I65" s="7">
        <f t="shared" si="0"/>
        <v>120</v>
      </c>
      <c r="J65" s="22">
        <v>100</v>
      </c>
      <c r="K65" s="16" t="s">
        <v>9</v>
      </c>
      <c r="L65" s="10" t="s">
        <v>32</v>
      </c>
    </row>
    <row r="66" spans="1:12">
      <c r="A66" s="10">
        <v>5385</v>
      </c>
      <c r="B66" s="34" t="s">
        <v>43</v>
      </c>
      <c r="C66" s="17">
        <v>3</v>
      </c>
      <c r="D66" s="17" t="s">
        <v>41</v>
      </c>
      <c r="E66" s="33" t="s">
        <v>256</v>
      </c>
      <c r="F66" s="27" t="s">
        <v>258</v>
      </c>
      <c r="G66" s="17">
        <v>21</v>
      </c>
      <c r="H66" s="7">
        <v>40</v>
      </c>
      <c r="I66" s="7">
        <f t="shared" si="0"/>
        <v>840</v>
      </c>
      <c r="J66" s="22">
        <v>10</v>
      </c>
      <c r="K66" s="16" t="s">
        <v>9</v>
      </c>
      <c r="L66" s="10" t="s">
        <v>9</v>
      </c>
    </row>
    <row r="67" spans="1:12">
      <c r="A67" s="10">
        <v>5385</v>
      </c>
      <c r="B67" s="34" t="s">
        <v>43</v>
      </c>
      <c r="C67" s="17">
        <v>3</v>
      </c>
      <c r="D67" s="17" t="s">
        <v>41</v>
      </c>
      <c r="E67" s="33" t="s">
        <v>256</v>
      </c>
      <c r="F67" s="27" t="s">
        <v>258</v>
      </c>
      <c r="G67" s="17">
        <v>21</v>
      </c>
      <c r="H67" s="7">
        <v>40</v>
      </c>
      <c r="I67" s="7">
        <f t="shared" si="0"/>
        <v>840</v>
      </c>
      <c r="J67" s="22">
        <v>10</v>
      </c>
      <c r="K67" s="16" t="s">
        <v>9</v>
      </c>
      <c r="L67" s="10" t="s">
        <v>20</v>
      </c>
    </row>
    <row r="68" spans="1:12">
      <c r="A68" s="10">
        <v>5385</v>
      </c>
      <c r="B68" s="34" t="s">
        <v>43</v>
      </c>
      <c r="C68" s="17">
        <v>3</v>
      </c>
      <c r="D68" s="17" t="s">
        <v>41</v>
      </c>
      <c r="E68" s="33" t="s">
        <v>256</v>
      </c>
      <c r="F68" s="27" t="s">
        <v>258</v>
      </c>
      <c r="G68" s="17">
        <v>2</v>
      </c>
      <c r="H68" s="7">
        <v>40</v>
      </c>
      <c r="I68" s="7">
        <f t="shared" si="0"/>
        <v>80</v>
      </c>
      <c r="J68" s="22">
        <v>10</v>
      </c>
      <c r="K68" s="18" t="s">
        <v>9</v>
      </c>
      <c r="L68" s="10" t="s">
        <v>20</v>
      </c>
    </row>
    <row r="69" spans="1:12">
      <c r="A69" s="11"/>
      <c r="B69" s="11"/>
      <c r="C69" s="31"/>
      <c r="D69" s="31"/>
      <c r="E69" s="52"/>
      <c r="F69" s="41"/>
      <c r="G69" s="53"/>
      <c r="H69" s="54"/>
      <c r="I69" s="54"/>
      <c r="J69" s="55"/>
      <c r="K69" s="56"/>
      <c r="L69" s="11"/>
    </row>
    <row r="71" spans="1:12">
      <c r="I71" s="8">
        <f>SUM(I7:I70)</f>
        <v>69207</v>
      </c>
    </row>
  </sheetData>
  <sheetProtection selectLockedCells="1" sort="0"/>
  <mergeCells count="2">
    <mergeCell ref="D3:J3"/>
    <mergeCell ref="A4:K4"/>
  </mergeCells>
  <printOptions horizontalCentered="1"/>
  <pageMargins left="0" right="0" top="0.39370078740157483" bottom="0.39370078740157483" header="0" footer="0"/>
  <pageSetup paperSize="5" scale="84" fitToHeight="0" orientation="landscape" r:id="rId1"/>
  <headerFooter>
    <oddFooter>&amp;R&amp;6&amp;P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MAO</vt:lpstr>
      <vt:lpstr>RM</vt:lpstr>
      <vt:lpstr>MAO!Impression_des_titres</vt:lpstr>
      <vt:lpstr>RM!Impression_des_titres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Cloutier (externe)</dc:creator>
  <cp:lastModifiedBy>Stephanie Cloutier (externe)</cp:lastModifiedBy>
  <cp:lastPrinted>2022-11-14T16:03:44Z</cp:lastPrinted>
  <dcterms:created xsi:type="dcterms:W3CDTF">2022-03-01T19:27:03Z</dcterms:created>
  <dcterms:modified xsi:type="dcterms:W3CDTF">2022-11-14T16:12:20Z</dcterms:modified>
</cp:coreProperties>
</file>